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3995" windowHeight="8445" activeTab="0"/>
  </bookViews>
  <sheets>
    <sheet name="Cosechas" sheetId="1" r:id="rId1"/>
    <sheet name="Exportaciones" sheetId="2" r:id="rId2"/>
  </sheets>
  <externalReferences>
    <externalReference r:id="rId5"/>
    <externalReference r:id="rId6"/>
  </externalReferences>
  <definedNames>
    <definedName name="_xlnm.Print_Area" localSheetId="0">'Cosechas'!$A$21:$H$222</definedName>
    <definedName name="DesInd05">'[2]Desemb_Prel_05'!$L$3</definedName>
    <definedName name="Fila2005">'[1]Jibia'!#REF!</definedName>
    <definedName name="Jibia">'[2]Desemb_Prel_05'!$AC$4</definedName>
    <definedName name="LangArt05">'[2]Desemb_Prel_05'!$AT$4</definedName>
    <definedName name="Macro6">#REF!</definedName>
    <definedName name="miles">#REF!</definedName>
  </definedNames>
  <calcPr fullCalcOnLoad="1"/>
</workbook>
</file>

<file path=xl/sharedStrings.xml><?xml version="1.0" encoding="utf-8"?>
<sst xmlns="http://schemas.openxmlformats.org/spreadsheetml/2006/main" count="314" uniqueCount="127">
  <si>
    <t/>
  </si>
  <si>
    <t>Pelillo</t>
  </si>
  <si>
    <t>Salmon plateado</t>
  </si>
  <si>
    <t>Salmon rey</t>
  </si>
  <si>
    <t>Trucha arco iris</t>
  </si>
  <si>
    <t>Abalon japones</t>
  </si>
  <si>
    <t>Abalon rojo</t>
  </si>
  <si>
    <t>Cholga</t>
  </si>
  <si>
    <t>Chorito</t>
  </si>
  <si>
    <t>Choro</t>
  </si>
  <si>
    <t>Ostion del norte</t>
  </si>
  <si>
    <t>Ostra chilena</t>
  </si>
  <si>
    <t>Spirulina</t>
  </si>
  <si>
    <t>|</t>
  </si>
  <si>
    <t>CHILE, COSECHA PRELIMINAR 2007, POR  MES</t>
  </si>
  <si>
    <t>ESPECIES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</si>
  <si>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</si>
  <si>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</si>
  <si>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</si>
  <si>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</si>
  <si>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</si>
  <si>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</si>
  <si>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</si>
  <si>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</si>
  <si>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</si>
  <si>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</si>
  <si>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Valor</t>
  </si>
  <si>
    <t>Cantidad</t>
  </si>
  <si>
    <t>Miles US$</t>
  </si>
  <si>
    <t>Toneladas</t>
  </si>
  <si>
    <t>Precio</t>
  </si>
  <si>
    <t>Producto/Ítem</t>
  </si>
  <si>
    <t>(Miles US$)</t>
  </si>
  <si>
    <t>Total</t>
  </si>
  <si>
    <t>Otros</t>
  </si>
  <si>
    <t>País/Ítem</t>
  </si>
  <si>
    <t>Alemania</t>
  </si>
  <si>
    <t>Francia</t>
  </si>
  <si>
    <t>España</t>
  </si>
  <si>
    <t>Rusia</t>
  </si>
  <si>
    <t>Nigeria</t>
  </si>
  <si>
    <t>Venezuela</t>
  </si>
  <si>
    <t>Brasil</t>
  </si>
  <si>
    <t>Singapur</t>
  </si>
  <si>
    <t>Hong Kong</t>
  </si>
  <si>
    <t>Ghana</t>
  </si>
  <si>
    <t>Recurso Exportado</t>
  </si>
  <si>
    <t>Jurel</t>
  </si>
  <si>
    <t>Merluza austral</t>
  </si>
  <si>
    <t>Erizo</t>
  </si>
  <si>
    <t>Corea del Sur</t>
  </si>
  <si>
    <t>Apec(sin Nafta)</t>
  </si>
  <si>
    <t>Nafta</t>
  </si>
  <si>
    <t>U.E.</t>
  </si>
  <si>
    <t>Mercosur</t>
  </si>
  <si>
    <t>EFTA</t>
  </si>
  <si>
    <t>Italia</t>
  </si>
  <si>
    <t>Vietnam</t>
  </si>
  <si>
    <t>Dinamarca</t>
  </si>
  <si>
    <t>Abalones</t>
  </si>
  <si>
    <t>Turbot</t>
  </si>
  <si>
    <t>Ostra del Pacifico</t>
  </si>
  <si>
    <t>Colombia</t>
  </si>
  <si>
    <t>MES DESEMBARQUES :</t>
  </si>
  <si>
    <t>AÑO</t>
  </si>
  <si>
    <t>Prom. 02-06</t>
  </si>
  <si>
    <t>Diciembre</t>
  </si>
  <si>
    <t>2005</t>
  </si>
  <si>
    <t>2006</t>
  </si>
  <si>
    <t>2007</t>
  </si>
  <si>
    <t>Origen y magnitud de las exportaciones pesqueras</t>
  </si>
  <si>
    <t>EXPORTACIONES FINALES PESQUERAS PERÍODO ENERO DICIEMBRE 2006 - 2007</t>
  </si>
  <si>
    <t>Exportaciones pesqueras de congelados por país</t>
  </si>
  <si>
    <t>Variaciones en las exportaciones pesqueras de fresco-refrigerados por país</t>
  </si>
  <si>
    <t>Variaciones en las exportaciones pesqueras de conservas por país</t>
  </si>
  <si>
    <t>Ranking de Recursos Exportados</t>
  </si>
  <si>
    <t>Variaciones en las exportaciones pesqueras por grupos económicos</t>
  </si>
  <si>
    <t>Variaciones en las exportaciones pesqueras de harina, por país</t>
  </si>
  <si>
    <t>Exportaciones totales del sector acuicultura</t>
  </si>
  <si>
    <t>Estados Unidos</t>
  </si>
  <si>
    <t>China</t>
  </si>
  <si>
    <t>Argentina</t>
  </si>
  <si>
    <t>Variaciones Porcentuales (%)</t>
  </si>
  <si>
    <t>Congelado</t>
  </si>
  <si>
    <t>Fresco Refrigerado</t>
  </si>
  <si>
    <t>Harina</t>
  </si>
  <si>
    <t>Conservas</t>
  </si>
  <si>
    <t>Ahumado</t>
  </si>
  <si>
    <t>Aceite</t>
  </si>
  <si>
    <t>Agar-Agar</t>
  </si>
  <si>
    <t>Carragenina</t>
  </si>
  <si>
    <t>Alginatos</t>
  </si>
  <si>
    <t>Salado</t>
  </si>
  <si>
    <t>Vivos</t>
  </si>
  <si>
    <t>Deshidratado</t>
  </si>
  <si>
    <t>Colagar</t>
  </si>
  <si>
    <t>Seco Salado</t>
  </si>
  <si>
    <t>Grasa</t>
  </si>
  <si>
    <t>Secado de Algas</t>
  </si>
  <si>
    <t>Tailandia</t>
  </si>
  <si>
    <t>Volúmenes y divisas exportadas</t>
  </si>
  <si>
    <t>Salazón o Salmuera</t>
  </si>
  <si>
    <t>Japón</t>
  </si>
  <si>
    <t>Canadá</t>
  </si>
  <si>
    <t>Perú</t>
  </si>
  <si>
    <t>Taiwán</t>
  </si>
  <si>
    <t>Salmón del Atlántico</t>
  </si>
  <si>
    <t>Peces Pelágicos s/e</t>
  </si>
  <si>
    <t>Salmón s/e</t>
  </si>
  <si>
    <t>Principales países de destino de las exportaciones pesqueras</t>
  </si>
  <si>
    <t>Ostión del norte</t>
  </si>
  <si>
    <t>Salmón rey</t>
  </si>
  <si>
    <t>Trucha café o fario</t>
  </si>
  <si>
    <t>Exportaciones a diciembre</t>
  </si>
  <si>
    <t>Volúmen (ton)</t>
  </si>
  <si>
    <t>Valor (MUS$)</t>
  </si>
  <si>
    <t>A DICIEMBRE 2006-2007</t>
  </si>
  <si>
    <t>Sri Lanka</t>
  </si>
  <si>
    <t>Salmón del Pacífico</t>
  </si>
  <si>
    <t>Variación porcentual</t>
  </si>
  <si>
    <t>Participación porcentual</t>
  </si>
  <si>
    <t>Méjico</t>
  </si>
  <si>
    <t>Exportaciones de congelados sector acuicultura por país</t>
  </si>
  <si>
    <t>Exportaciones fresco-refrigerados sector acuicultura por país</t>
  </si>
  <si>
    <t>Exportaciones sector acuicultura por línea de proceso</t>
  </si>
  <si>
    <t>Salmon del Atlantico</t>
  </si>
  <si>
    <t>Camarón de rio del norte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</si>
</sst>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General_)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_)"/>
    <numFmt numFmtId="177" formatCode="0.0_)"/>
    <numFmt numFmtId="178" formatCode="#,##0.0_);\(#,##0.0\)"/>
    <numFmt numFmtId="179" formatCode="0.0"/>
    <numFmt numFmtId="180" formatCode="#,##0.0"/>
    <numFmt numFmtId="181" formatCode="#,##0.000_);\(#,##0.000\)"/>
    <numFmt numFmtId="182" formatCode="_-* #,##0.0\ _P_t_-;\-* #,##0.0\ _P_t_-;_-* &quot;-&quot;?\ _P_t_s_-;_-@_-"/>
    <numFmt numFmtId="183" formatCode="_-\ #,##0.0\ _P_t_-;\-\ #,##0.0\ _P_t_-;_-* &quot;-&quot;\ _P_t_s_-;_-@_-"/>
    <numFmt numFmtId="184" formatCode="_-* #,##0\ _P_t_-;\-* #,##0\ _P_t_-;_-* &quot;-&quot;?\ _P_t_s_-;_-@_-"/>
    <numFmt numFmtId="185" formatCode="#,###__"/>
    <numFmt numFmtId="186" formatCode="#,##0.0__"/>
    <numFmt numFmtId="187" formatCode="0.0%"/>
    <numFmt numFmtId="188" formatCode="#,##0____"/>
    <numFmt numFmtId="189" formatCode="0.0__"/>
    <numFmt numFmtId="190" formatCode="#,##0__"/>
    <numFmt numFmtId="191" formatCode="0__"/>
    <numFmt numFmtId="192" formatCode="0.000"/>
    <numFmt numFmtId="193" formatCode="#,##0.000"/>
    <numFmt numFmtId="194" formatCode="#,##0.00__"/>
    <numFmt numFmtId="195" formatCode="#,##0.0000__"/>
    <numFmt numFmtId="196" formatCode="#,##0.00____"/>
    <numFmt numFmtId="197" formatCode="_-* #,##0.0\ _P_t_s_-;\-* #,##0.0\ _P_t_s_-;_-* &quot;-&quot;??\ _P_t_s_-;_-@_-"/>
    <numFmt numFmtId="198" formatCode="_-* #,##0\ _P_t_s_-;\-* #,##0\ _P_t_s_-;_-* &quot;-&quot;??\ _P_t_s_-;_-@_-"/>
    <numFmt numFmtId="199" formatCode="_-* #,##0.000000000\ _P_t_s_-;\-* #,##0.000000000\ _P_t_s_-;_-* &quot;-&quot;\ _P_t_s_-;_-@_-"/>
    <numFmt numFmtId="200" formatCode="[$-C0A]mmm/yy;@"/>
    <numFmt numFmtId="201" formatCode="dd\-mmm\-yy"/>
    <numFmt numFmtId="202" formatCode="0.00__"/>
    <numFmt numFmtId="203" formatCode="0.00_)"/>
    <numFmt numFmtId="204" formatCode="0.0000"/>
    <numFmt numFmtId="205" formatCode="0.00000"/>
    <numFmt numFmtId="206" formatCode="[$€-2]\ #,##0.00_);[Red]\([$€-2]\ #,##0.00\)"/>
  </numFmts>
  <fonts count="32">
    <font>
      <sz val="10"/>
      <name val="Arial"/>
      <family val="0"/>
    </font>
    <font>
      <sz val="10"/>
      <color indexed="8"/>
      <name val="Arial"/>
      <family val="0"/>
    </font>
    <font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2"/>
    </font>
    <font>
      <sz val="16"/>
      <color indexed="20"/>
      <name val="Book Antiqua"/>
      <family val="1"/>
    </font>
    <font>
      <b/>
      <sz val="10"/>
      <color indexed="2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22"/>
      <name val="Arial Narrow"/>
      <family val="2"/>
    </font>
    <font>
      <b/>
      <sz val="12.25"/>
      <name val="Arial Narrow"/>
      <family val="2"/>
    </font>
    <font>
      <b/>
      <sz val="20"/>
      <name val="Arial Narrow"/>
      <family val="2"/>
    </font>
    <font>
      <sz val="11"/>
      <color indexed="18"/>
      <name val="Arial"/>
      <family val="2"/>
    </font>
    <font>
      <sz val="11"/>
      <color indexed="62"/>
      <name val="Arial"/>
      <family val="2"/>
    </font>
    <font>
      <b/>
      <sz val="11"/>
      <color indexed="20"/>
      <name val="Arial"/>
      <family val="2"/>
    </font>
    <font>
      <sz val="12"/>
      <color indexed="18"/>
      <name val="Arial"/>
      <family val="2"/>
    </font>
    <font>
      <b/>
      <sz val="12"/>
      <color indexed="20"/>
      <name val="Arial"/>
      <family val="2"/>
    </font>
    <font>
      <b/>
      <sz val="16"/>
      <color indexed="20"/>
      <name val="Book Antiqua"/>
      <family val="1"/>
    </font>
    <font>
      <b/>
      <sz val="10"/>
      <name val="Book Antiqua"/>
      <family val="1"/>
    </font>
    <font>
      <b/>
      <sz val="10"/>
      <color indexed="2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b/>
      <sz val="8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b/>
      <sz val="9"/>
      <color indexed="8"/>
      <name val="Book Antiqua"/>
      <family val="1"/>
    </font>
    <font>
      <b/>
      <sz val="6"/>
      <name val="Book Antiqua"/>
      <family val="1"/>
    </font>
    <font>
      <b/>
      <sz val="7"/>
      <name val="Book Antiqua"/>
      <family val="1"/>
    </font>
    <font>
      <sz val="8"/>
      <name val="Book Antiqua"/>
      <family val="1"/>
    </font>
    <font>
      <b/>
      <sz val="10"/>
      <color indexed="18"/>
      <name val="Book Antiqua"/>
      <family val="1"/>
    </font>
    <font>
      <sz val="10"/>
      <color indexed="2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5" fillId="0" borderId="0">
      <alignment/>
      <protection/>
    </xf>
    <xf numFmtId="171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3" fontId="13" fillId="0" borderId="2" xfId="24" applyNumberFormat="1" applyFont="1" applyFill="1" applyBorder="1" applyAlignment="1">
      <alignment horizontal="right" wrapText="1"/>
      <protection/>
    </xf>
    <xf numFmtId="3" fontId="13" fillId="0" borderId="3" xfId="24" applyNumberFormat="1" applyFont="1" applyFill="1" applyBorder="1" applyAlignment="1">
      <alignment horizontal="right" wrapText="1"/>
      <protection/>
    </xf>
    <xf numFmtId="3" fontId="13" fillId="0" borderId="1" xfId="0" applyNumberFormat="1" applyFont="1" applyFill="1" applyBorder="1" applyAlignment="1">
      <alignment/>
    </xf>
    <xf numFmtId="3" fontId="14" fillId="0" borderId="2" xfId="24" applyNumberFormat="1" applyFont="1" applyFill="1" applyBorder="1" applyAlignment="1">
      <alignment horizontal="right" wrapText="1"/>
      <protection/>
    </xf>
    <xf numFmtId="3" fontId="15" fillId="2" borderId="1" xfId="0" applyNumberFormat="1" applyFont="1" applyFill="1" applyBorder="1" applyAlignment="1">
      <alignment/>
    </xf>
    <xf numFmtId="3" fontId="16" fillId="0" borderId="2" xfId="25" applyNumberFormat="1" applyFont="1" applyFill="1" applyBorder="1" applyAlignment="1">
      <alignment horizontal="left" wrapText="1"/>
      <protection/>
    </xf>
    <xf numFmtId="3" fontId="16" fillId="0" borderId="2" xfId="0" applyNumberFormat="1" applyFont="1" applyBorder="1" applyAlignment="1">
      <alignment horizontal="left"/>
    </xf>
    <xf numFmtId="3" fontId="16" fillId="0" borderId="2" xfId="0" applyNumberFormat="1" applyFont="1" applyBorder="1" applyAlignment="1">
      <alignment wrapText="1"/>
    </xf>
    <xf numFmtId="3" fontId="16" fillId="0" borderId="4" xfId="0" applyNumberFormat="1" applyFont="1" applyBorder="1" applyAlignment="1">
      <alignment wrapText="1"/>
    </xf>
    <xf numFmtId="0" fontId="17" fillId="2" borderId="1" xfId="0" applyFont="1" applyFill="1" applyBorder="1" applyAlignment="1">
      <alignment/>
    </xf>
    <xf numFmtId="171" fontId="18" fillId="2" borderId="0" xfId="23" applyFont="1" applyFill="1" applyBorder="1" applyAlignment="1">
      <alignment/>
      <protection/>
    </xf>
    <xf numFmtId="171" fontId="19" fillId="2" borderId="0" xfId="22" applyFont="1" applyFill="1" applyBorder="1">
      <alignment/>
      <protection/>
    </xf>
    <xf numFmtId="171" fontId="19" fillId="0" borderId="0" xfId="22" applyFont="1" applyBorder="1">
      <alignment/>
      <protection/>
    </xf>
    <xf numFmtId="0" fontId="19" fillId="0" borderId="0" xfId="0" applyFont="1" applyBorder="1" applyAlignment="1">
      <alignment/>
    </xf>
    <xf numFmtId="0" fontId="20" fillId="2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171" fontId="19" fillId="0" borderId="0" xfId="22" applyFont="1" applyFill="1" applyBorder="1">
      <alignment/>
      <protection/>
    </xf>
    <xf numFmtId="0" fontId="20" fillId="2" borderId="0" xfId="0" applyFont="1" applyFill="1" applyBorder="1" applyAlignment="1">
      <alignment horizontal="left"/>
    </xf>
    <xf numFmtId="176" fontId="22" fillId="0" borderId="1" xfId="0" applyNumberFormat="1" applyFont="1" applyFill="1" applyBorder="1" applyAlignment="1" applyProtection="1">
      <alignment horizontal="center"/>
      <protection/>
    </xf>
    <xf numFmtId="176" fontId="22" fillId="0" borderId="1" xfId="0" applyNumberFormat="1" applyFont="1" applyFill="1" applyBorder="1" applyAlignment="1" applyProtection="1">
      <alignment/>
      <protection/>
    </xf>
    <xf numFmtId="0" fontId="23" fillId="0" borderId="1" xfId="0" applyFont="1" applyFill="1" applyBorder="1" applyAlignment="1" applyProtection="1">
      <alignment horizontal="center"/>
      <protection/>
    </xf>
    <xf numFmtId="171" fontId="24" fillId="0" borderId="1" xfId="0" applyNumberFormat="1" applyFont="1" applyFill="1" applyBorder="1" applyAlignment="1" applyProtection="1">
      <alignment horizontal="center"/>
      <protection/>
    </xf>
    <xf numFmtId="3" fontId="25" fillId="0" borderId="1" xfId="0" applyNumberFormat="1" applyFont="1" applyFill="1" applyBorder="1" applyAlignment="1" applyProtection="1">
      <alignment horizontal="right"/>
      <protection/>
    </xf>
    <xf numFmtId="171" fontId="24" fillId="0" borderId="1" xfId="0" applyNumberFormat="1" applyFont="1" applyFill="1" applyBorder="1" applyAlignment="1" applyProtection="1" quotePrefix="1">
      <alignment horizontal="center"/>
      <protection/>
    </xf>
    <xf numFmtId="3" fontId="21" fillId="0" borderId="1" xfId="17" applyNumberFormat="1" applyFont="1" applyBorder="1" applyAlignment="1">
      <alignment/>
    </xf>
    <xf numFmtId="176" fontId="26" fillId="0" borderId="1" xfId="0" applyNumberFormat="1" applyFont="1" applyFill="1" applyBorder="1" applyAlignment="1" applyProtection="1" quotePrefix="1">
      <alignment horizontal="center"/>
      <protection/>
    </xf>
    <xf numFmtId="3" fontId="24" fillId="0" borderId="1" xfId="0" applyNumberFormat="1" applyFont="1" applyFill="1" applyBorder="1" applyAlignment="1" applyProtection="1">
      <alignment horizontal="right"/>
      <protection/>
    </xf>
    <xf numFmtId="171" fontId="24" fillId="0" borderId="0" xfId="22" applyFont="1" applyFill="1" applyBorder="1">
      <alignment/>
      <protection/>
    </xf>
    <xf numFmtId="171" fontId="27" fillId="0" borderId="0" xfId="22" applyFont="1" applyFill="1" applyBorder="1" applyAlignment="1">
      <alignment horizontal="center"/>
      <protection/>
    </xf>
    <xf numFmtId="171" fontId="21" fillId="0" borderId="0" xfId="22" applyFont="1">
      <alignment/>
      <protection/>
    </xf>
    <xf numFmtId="1" fontId="21" fillId="0" borderId="0" xfId="22" applyNumberFormat="1" applyFont="1">
      <alignment/>
      <protection/>
    </xf>
    <xf numFmtId="171" fontId="21" fillId="0" borderId="5" xfId="22" applyFont="1" applyFill="1" applyBorder="1">
      <alignment/>
      <protection/>
    </xf>
    <xf numFmtId="3" fontId="23" fillId="0" borderId="5" xfId="22" applyNumberFormat="1" applyFont="1" applyFill="1" applyBorder="1" applyAlignment="1">
      <alignment horizontal="centerContinuous"/>
      <protection/>
    </xf>
    <xf numFmtId="3" fontId="23" fillId="0" borderId="6" xfId="22" applyNumberFormat="1" applyFont="1" applyFill="1" applyBorder="1" applyAlignment="1">
      <alignment horizontal="centerContinuous"/>
      <protection/>
    </xf>
    <xf numFmtId="3" fontId="23" fillId="0" borderId="7" xfId="22" applyNumberFormat="1" applyFont="1" applyFill="1" applyBorder="1" applyAlignment="1">
      <alignment horizontal="centerContinuous"/>
      <protection/>
    </xf>
    <xf numFmtId="184" fontId="28" fillId="0" borderId="0" xfId="22" applyNumberFormat="1" applyFont="1" applyFill="1" applyBorder="1">
      <alignment/>
      <protection/>
    </xf>
    <xf numFmtId="182" fontId="28" fillId="0" borderId="0" xfId="22" applyNumberFormat="1" applyFont="1" applyFill="1" applyBorder="1">
      <alignment/>
      <protection/>
    </xf>
    <xf numFmtId="183" fontId="28" fillId="0" borderId="0" xfId="22" applyNumberFormat="1" applyFont="1" applyFill="1" applyBorder="1">
      <alignment/>
      <protection/>
    </xf>
    <xf numFmtId="3" fontId="23" fillId="0" borderId="8" xfId="22" applyNumberFormat="1" applyFont="1" applyFill="1" applyBorder="1" applyAlignment="1">
      <alignment horizontal="centerContinuous"/>
      <protection/>
    </xf>
    <xf numFmtId="3" fontId="23" fillId="0" borderId="9" xfId="22" applyNumberFormat="1" applyFont="1" applyFill="1" applyBorder="1" applyAlignment="1">
      <alignment horizontal="centerContinuous"/>
      <protection/>
    </xf>
    <xf numFmtId="171" fontId="21" fillId="0" borderId="0" xfId="22" applyFont="1" applyFill="1">
      <alignment/>
      <protection/>
    </xf>
    <xf numFmtId="171" fontId="23" fillId="0" borderId="10" xfId="22" applyFont="1" applyFill="1" applyBorder="1">
      <alignment/>
      <protection/>
    </xf>
    <xf numFmtId="191" fontId="23" fillId="0" borderId="11" xfId="22" applyNumberFormat="1" applyFont="1" applyFill="1" applyBorder="1" applyAlignment="1">
      <alignment horizontal="right"/>
      <protection/>
    </xf>
    <xf numFmtId="191" fontId="23" fillId="0" borderId="1" xfId="22" applyNumberFormat="1" applyFont="1" applyFill="1" applyBorder="1" applyAlignment="1">
      <alignment horizontal="right"/>
      <protection/>
    </xf>
    <xf numFmtId="191" fontId="23" fillId="0" borderId="12" xfId="22" applyNumberFormat="1" applyFont="1" applyFill="1" applyBorder="1" applyAlignment="1">
      <alignment horizontal="right"/>
      <protection/>
    </xf>
    <xf numFmtId="190" fontId="29" fillId="0" borderId="1" xfId="22" applyNumberFormat="1" applyFont="1" applyFill="1" applyBorder="1" applyAlignment="1" applyProtection="1">
      <alignment horizontal="right"/>
      <protection/>
    </xf>
    <xf numFmtId="186" fontId="29" fillId="0" borderId="1" xfId="22" applyNumberFormat="1" applyFont="1" applyFill="1" applyBorder="1" applyAlignment="1" applyProtection="1">
      <alignment horizontal="right"/>
      <protection/>
    </xf>
    <xf numFmtId="171" fontId="19" fillId="0" borderId="0" xfId="22" applyFont="1">
      <alignment/>
      <protection/>
    </xf>
    <xf numFmtId="171" fontId="30" fillId="0" borderId="0" xfId="22" applyFont="1" applyBorder="1">
      <alignment/>
      <protection/>
    </xf>
    <xf numFmtId="171" fontId="29" fillId="0" borderId="1" xfId="22" applyFont="1" applyFill="1" applyBorder="1">
      <alignment/>
      <protection/>
    </xf>
    <xf numFmtId="3" fontId="29" fillId="0" borderId="1" xfId="22" applyNumberFormat="1" applyFont="1" applyFill="1" applyBorder="1" applyAlignment="1" applyProtection="1">
      <alignment horizontal="right"/>
      <protection/>
    </xf>
    <xf numFmtId="171" fontId="28" fillId="0" borderId="0" xfId="22" applyFont="1" applyFill="1" applyBorder="1">
      <alignment/>
      <protection/>
    </xf>
    <xf numFmtId="171" fontId="23" fillId="0" borderId="0" xfId="22" applyFont="1" applyFill="1" applyBorder="1">
      <alignment/>
      <protection/>
    </xf>
    <xf numFmtId="194" fontId="23" fillId="0" borderId="0" xfId="22" applyNumberFormat="1" applyFont="1" applyFill="1" applyBorder="1" applyAlignment="1" applyProtection="1">
      <alignment horizontal="right"/>
      <protection/>
    </xf>
    <xf numFmtId="190" fontId="23" fillId="0" borderId="0" xfId="22" applyNumberFormat="1" applyFont="1" applyFill="1" applyBorder="1" applyAlignment="1" applyProtection="1">
      <alignment horizontal="right"/>
      <protection/>
    </xf>
    <xf numFmtId="186" fontId="23" fillId="0" borderId="0" xfId="22" applyNumberFormat="1" applyFont="1" applyFill="1" applyBorder="1" applyAlignment="1" applyProtection="1">
      <alignment horizontal="right"/>
      <protection/>
    </xf>
    <xf numFmtId="1" fontId="23" fillId="0" borderId="0" xfId="22" applyNumberFormat="1" applyFont="1" applyFill="1" applyBorder="1" applyAlignment="1" applyProtection="1">
      <alignment horizontal="right"/>
      <protection/>
    </xf>
    <xf numFmtId="0" fontId="20" fillId="2" borderId="0" xfId="0" applyFont="1" applyFill="1" applyBorder="1" applyAlignment="1">
      <alignment horizontal="centerContinuous"/>
    </xf>
    <xf numFmtId="187" fontId="19" fillId="0" borderId="0" xfId="26" applyNumberFormat="1" applyFont="1" applyBorder="1" applyAlignment="1">
      <alignment/>
    </xf>
    <xf numFmtId="185" fontId="23" fillId="0" borderId="0" xfId="22" applyNumberFormat="1" applyFont="1" applyFill="1" applyBorder="1" applyAlignment="1" applyProtection="1">
      <alignment horizontal="right"/>
      <protection/>
    </xf>
    <xf numFmtId="179" fontId="19" fillId="0" borderId="0" xfId="22" applyNumberFormat="1" applyFont="1" applyBorder="1" applyAlignment="1">
      <alignment horizontal="center"/>
      <protection/>
    </xf>
    <xf numFmtId="179" fontId="19" fillId="0" borderId="0" xfId="22" applyNumberFormat="1" applyFont="1" applyBorder="1">
      <alignment/>
      <protection/>
    </xf>
    <xf numFmtId="3" fontId="20" fillId="2" borderId="0" xfId="0" applyNumberFormat="1" applyFont="1" applyFill="1" applyBorder="1" applyAlignment="1">
      <alignment/>
    </xf>
    <xf numFmtId="171" fontId="19" fillId="0" borderId="13" xfId="22" applyFont="1" applyBorder="1">
      <alignment/>
      <protection/>
    </xf>
    <xf numFmtId="171" fontId="19" fillId="0" borderId="14" xfId="22" applyFont="1" applyBorder="1">
      <alignment/>
      <protection/>
    </xf>
    <xf numFmtId="187" fontId="21" fillId="0" borderId="0" xfId="22" applyNumberFormat="1" applyFont="1">
      <alignment/>
      <protection/>
    </xf>
    <xf numFmtId="187" fontId="23" fillId="0" borderId="0" xfId="26" applyNumberFormat="1" applyFont="1" applyFill="1" applyBorder="1" applyAlignment="1" applyProtection="1">
      <alignment horizontal="right"/>
      <protection/>
    </xf>
    <xf numFmtId="0" fontId="20" fillId="2" borderId="0" xfId="0" applyFont="1" applyFill="1" applyBorder="1" applyAlignment="1">
      <alignment/>
    </xf>
    <xf numFmtId="0" fontId="31" fillId="2" borderId="0" xfId="0" applyFont="1" applyFill="1" applyAlignment="1">
      <alignment/>
    </xf>
    <xf numFmtId="171" fontId="21" fillId="0" borderId="13" xfId="22" applyFont="1" applyBorder="1">
      <alignment/>
      <protection/>
    </xf>
    <xf numFmtId="171" fontId="21" fillId="0" borderId="15" xfId="22" applyFont="1" applyBorder="1" applyAlignment="1" applyProtection="1">
      <alignment horizontal="left"/>
      <protection/>
    </xf>
    <xf numFmtId="171" fontId="21" fillId="0" borderId="1" xfId="22" applyFont="1" applyBorder="1">
      <alignment/>
      <protection/>
    </xf>
    <xf numFmtId="171" fontId="21" fillId="0" borderId="11" xfId="22" applyFont="1" applyBorder="1">
      <alignment/>
      <protection/>
    </xf>
    <xf numFmtId="171" fontId="21" fillId="0" borderId="1" xfId="22" applyFont="1" applyBorder="1" applyAlignment="1">
      <alignment horizontal="left"/>
      <protection/>
    </xf>
    <xf numFmtId="3" fontId="21" fillId="0" borderId="1" xfId="22" applyNumberFormat="1" applyFont="1" applyFill="1" applyBorder="1">
      <alignment/>
      <protection/>
    </xf>
    <xf numFmtId="3" fontId="21" fillId="0" borderId="1" xfId="22" applyNumberFormat="1" applyFont="1" applyBorder="1">
      <alignment/>
      <protection/>
    </xf>
    <xf numFmtId="187" fontId="21" fillId="0" borderId="1" xfId="26" applyNumberFormat="1" applyFont="1" applyFill="1" applyBorder="1" applyAlignment="1">
      <alignment/>
    </xf>
    <xf numFmtId="179" fontId="21" fillId="0" borderId="1" xfId="22" applyNumberFormat="1" applyFont="1" applyFill="1" applyBorder="1">
      <alignment/>
      <protection/>
    </xf>
    <xf numFmtId="3" fontId="21" fillId="0" borderId="1" xfId="22" applyNumberFormat="1" applyFont="1" applyBorder="1" applyAlignment="1">
      <alignment horizontal="left"/>
      <protection/>
    </xf>
    <xf numFmtId="3" fontId="20" fillId="2" borderId="0" xfId="0" applyNumberFormat="1" applyFont="1" applyFill="1" applyBorder="1" applyAlignment="1">
      <alignment horizontal="centerContinuous"/>
    </xf>
    <xf numFmtId="0" fontId="20" fillId="2" borderId="0" xfId="0" applyFont="1" applyFill="1" applyBorder="1" applyAlignment="1" quotePrefix="1">
      <alignment horizontal="left"/>
    </xf>
    <xf numFmtId="171" fontId="21" fillId="0" borderId="15" xfId="22" applyFont="1" applyBorder="1">
      <alignment/>
      <protection/>
    </xf>
    <xf numFmtId="187" fontId="21" fillId="0" borderId="1" xfId="26" applyNumberFormat="1" applyFont="1" applyBorder="1" applyAlignment="1">
      <alignment/>
    </xf>
    <xf numFmtId="0" fontId="20" fillId="2" borderId="0" xfId="0" applyFont="1" applyFill="1" applyBorder="1" applyAlignment="1">
      <alignment horizontal="left" vertical="center"/>
    </xf>
    <xf numFmtId="171" fontId="19" fillId="0" borderId="0" xfId="22" applyFont="1" applyBorder="1" applyAlignment="1">
      <alignment horizontal="centerContinuous"/>
      <protection/>
    </xf>
    <xf numFmtId="1" fontId="19" fillId="0" borderId="0" xfId="22" applyNumberFormat="1" applyFont="1" applyBorder="1" applyAlignment="1">
      <alignment horizontal="center"/>
      <protection/>
    </xf>
    <xf numFmtId="187" fontId="21" fillId="0" borderId="0" xfId="26" applyNumberFormat="1" applyFont="1" applyBorder="1" applyAlignment="1">
      <alignment/>
    </xf>
    <xf numFmtId="171" fontId="19" fillId="0" borderId="0" xfId="22" applyFont="1" applyFill="1" applyBorder="1" applyAlignment="1">
      <alignment horizontal="centerContinuous"/>
      <protection/>
    </xf>
    <xf numFmtId="171" fontId="21" fillId="0" borderId="1" xfId="22" applyFont="1" applyBorder="1" applyAlignment="1" quotePrefix="1">
      <alignment horizontal="left"/>
      <protection/>
    </xf>
    <xf numFmtId="171" fontId="19" fillId="0" borderId="1" xfId="22" applyFont="1" applyFill="1" applyBorder="1">
      <alignment/>
      <protection/>
    </xf>
    <xf numFmtId="3" fontId="19" fillId="0" borderId="1" xfId="22" applyNumberFormat="1" applyFont="1" applyFill="1" applyBorder="1" applyAlignment="1">
      <alignment horizontal="centerContinuous"/>
      <protection/>
    </xf>
    <xf numFmtId="191" fontId="19" fillId="0" borderId="1" xfId="22" applyNumberFormat="1" applyFont="1" applyFill="1" applyBorder="1" applyAlignment="1">
      <alignment horizontal="right"/>
      <protection/>
    </xf>
    <xf numFmtId="186" fontId="21" fillId="0" borderId="1" xfId="22" applyNumberFormat="1" applyFont="1" applyFill="1" applyBorder="1" applyAlignment="1" applyProtection="1">
      <alignment horizontal="right"/>
      <protection/>
    </xf>
    <xf numFmtId="171" fontId="19" fillId="0" borderId="13" xfId="22" applyFont="1" applyFill="1" applyBorder="1">
      <alignment/>
      <protection/>
    </xf>
    <xf numFmtId="171" fontId="19" fillId="0" borderId="15" xfId="22" applyFont="1" applyFill="1" applyBorder="1">
      <alignment/>
      <protection/>
    </xf>
    <xf numFmtId="171" fontId="19" fillId="0" borderId="11" xfId="22" applyFont="1" applyFill="1" applyBorder="1">
      <alignment/>
      <protection/>
    </xf>
    <xf numFmtId="171" fontId="21" fillId="0" borderId="0" xfId="22" applyFont="1" applyBorder="1">
      <alignment/>
      <protection/>
    </xf>
    <xf numFmtId="3" fontId="19" fillId="0" borderId="0" xfId="22" applyNumberFormat="1" applyFont="1" applyFill="1" applyBorder="1" applyAlignment="1" applyProtection="1">
      <alignment horizontal="right"/>
      <protection/>
    </xf>
    <xf numFmtId="180" fontId="19" fillId="0" borderId="0" xfId="22" applyNumberFormat="1" applyFont="1" applyFill="1" applyBorder="1" applyAlignment="1" applyProtection="1">
      <alignment horizontal="right"/>
      <protection/>
    </xf>
    <xf numFmtId="185" fontId="21" fillId="0" borderId="1" xfId="22" applyNumberFormat="1" applyFont="1" applyFill="1" applyBorder="1" applyAlignment="1" applyProtection="1">
      <alignment horizontal="right"/>
      <protection/>
    </xf>
    <xf numFmtId="185" fontId="21" fillId="0" borderId="1" xfId="22" applyNumberFormat="1" applyFont="1" applyBorder="1" applyAlignment="1" applyProtection="1">
      <alignment horizontal="right"/>
      <protection/>
    </xf>
    <xf numFmtId="3" fontId="20" fillId="2" borderId="0" xfId="0" applyNumberFormat="1" applyFont="1" applyFill="1" applyBorder="1" applyAlignment="1" applyProtection="1">
      <alignment horizontal="right"/>
      <protection/>
    </xf>
    <xf numFmtId="171" fontId="19" fillId="0" borderId="7" xfId="22" applyFont="1" applyBorder="1">
      <alignment/>
      <protection/>
    </xf>
    <xf numFmtId="3" fontId="21" fillId="0" borderId="0" xfId="22" applyNumberFormat="1" applyFont="1" applyFill="1" applyBorder="1" applyAlignment="1" applyProtection="1">
      <alignment horizontal="right"/>
      <protection/>
    </xf>
    <xf numFmtId="187" fontId="21" fillId="0" borderId="0" xfId="26" applyNumberFormat="1" applyFont="1" applyFill="1" applyBorder="1" applyAlignment="1" applyProtection="1">
      <alignment horizontal="right"/>
      <protection/>
    </xf>
    <xf numFmtId="187" fontId="19" fillId="0" borderId="0" xfId="26" applyNumberFormat="1" applyFont="1" applyFill="1" applyBorder="1" applyAlignment="1" applyProtection="1">
      <alignment horizontal="right"/>
      <protection/>
    </xf>
    <xf numFmtId="180" fontId="20" fillId="2" borderId="0" xfId="0" applyNumberFormat="1" applyFont="1" applyFill="1" applyBorder="1" applyAlignment="1" applyProtection="1">
      <alignment horizontal="right"/>
      <protection/>
    </xf>
    <xf numFmtId="177" fontId="19" fillId="0" borderId="1" xfId="22" applyNumberFormat="1" applyFont="1" applyFill="1" applyBorder="1" applyAlignment="1" applyProtection="1">
      <alignment horizontal="center"/>
      <protection/>
    </xf>
    <xf numFmtId="9" fontId="21" fillId="0" borderId="0" xfId="26" applyFont="1" applyFill="1" applyBorder="1" applyAlignment="1" applyProtection="1">
      <alignment horizontal="right"/>
      <protection/>
    </xf>
    <xf numFmtId="185" fontId="21" fillId="0" borderId="6" xfId="22" applyNumberFormat="1" applyFont="1" applyFill="1" applyBorder="1" applyAlignment="1" applyProtection="1">
      <alignment horizontal="right"/>
      <protection/>
    </xf>
    <xf numFmtId="3" fontId="19" fillId="0" borderId="5" xfId="22" applyNumberFormat="1" applyFont="1" applyFill="1" applyBorder="1" applyAlignment="1">
      <alignment horizontal="centerContinuous"/>
      <protection/>
    </xf>
    <xf numFmtId="3" fontId="19" fillId="0" borderId="6" xfId="22" applyNumberFormat="1" applyFont="1" applyFill="1" applyBorder="1" applyAlignment="1">
      <alignment horizontal="centerContinuous"/>
      <protection/>
    </xf>
    <xf numFmtId="3" fontId="19" fillId="0" borderId="8" xfId="22" applyNumberFormat="1" applyFont="1" applyFill="1" applyBorder="1" applyAlignment="1">
      <alignment horizontal="centerContinuous"/>
      <protection/>
    </xf>
    <xf numFmtId="3" fontId="19" fillId="0" borderId="9" xfId="22" applyNumberFormat="1" applyFont="1" applyFill="1" applyBorder="1" applyAlignment="1">
      <alignment horizontal="centerContinuous"/>
      <protection/>
    </xf>
    <xf numFmtId="3" fontId="21" fillId="0" borderId="1" xfId="22" applyNumberFormat="1" applyFont="1" applyFill="1" applyBorder="1" applyAlignment="1" applyProtection="1">
      <alignment horizontal="right"/>
      <protection/>
    </xf>
    <xf numFmtId="190" fontId="19" fillId="0" borderId="0" xfId="22" applyNumberFormat="1" applyFont="1" applyFill="1" applyBorder="1" applyAlignment="1" applyProtection="1">
      <alignment horizontal="right"/>
      <protection/>
    </xf>
    <xf numFmtId="186" fontId="19" fillId="0" borderId="0" xfId="22" applyNumberFormat="1" applyFont="1" applyFill="1" applyBorder="1" applyAlignment="1" applyProtection="1">
      <alignment horizontal="right"/>
      <protection/>
    </xf>
    <xf numFmtId="194" fontId="19" fillId="0" borderId="0" xfId="22" applyNumberFormat="1" applyFont="1" applyFill="1" applyBorder="1" applyAlignment="1" applyProtection="1">
      <alignment horizontal="right"/>
      <protection/>
    </xf>
    <xf numFmtId="175" fontId="19" fillId="0" borderId="0" xfId="19" applyFont="1" applyFill="1" applyBorder="1" applyAlignment="1" applyProtection="1">
      <alignment horizontal="right"/>
      <protection/>
    </xf>
    <xf numFmtId="185" fontId="21" fillId="0" borderId="16" xfId="22" applyNumberFormat="1" applyFont="1" applyFill="1" applyBorder="1" applyAlignment="1" applyProtection="1">
      <alignment horizontal="right"/>
      <protection/>
    </xf>
    <xf numFmtId="0" fontId="21" fillId="0" borderId="1" xfId="0" applyFont="1" applyBorder="1" applyAlignment="1">
      <alignment/>
    </xf>
    <xf numFmtId="171" fontId="21" fillId="0" borderId="11" xfId="22" applyFont="1" applyBorder="1" applyAlignment="1" quotePrefix="1">
      <alignment horizontal="left"/>
      <protection/>
    </xf>
    <xf numFmtId="3" fontId="21" fillId="0" borderId="17" xfId="22" applyNumberFormat="1" applyFont="1" applyFill="1" applyBorder="1">
      <alignment/>
      <protection/>
    </xf>
    <xf numFmtId="3" fontId="21" fillId="0" borderId="18" xfId="22" applyNumberFormat="1" applyFont="1" applyFill="1" applyBorder="1">
      <alignment/>
      <protection/>
    </xf>
    <xf numFmtId="3" fontId="21" fillId="0" borderId="1" xfId="22" applyNumberFormat="1" applyFont="1" applyBorder="1" quotePrefix="1">
      <alignment/>
      <protection/>
    </xf>
    <xf numFmtId="187" fontId="21" fillId="0" borderId="1" xfId="26" applyNumberFormat="1" applyFont="1" applyFill="1" applyBorder="1" applyAlignment="1" applyProtection="1">
      <alignment horizontal="right"/>
      <protection/>
    </xf>
    <xf numFmtId="171" fontId="21" fillId="0" borderId="13" xfId="22" applyFont="1" applyBorder="1" applyAlignment="1" quotePrefix="1">
      <alignment horizontal="left"/>
      <protection/>
    </xf>
    <xf numFmtId="3" fontId="21" fillId="0" borderId="13" xfId="22" applyNumberFormat="1" applyFont="1" applyFill="1" applyBorder="1" applyAlignment="1" applyProtection="1">
      <alignment horizontal="right"/>
      <protection/>
    </xf>
    <xf numFmtId="187" fontId="21" fillId="0" borderId="13" xfId="26" applyNumberFormat="1" applyFont="1" applyFill="1" applyBorder="1" applyAlignment="1" applyProtection="1">
      <alignment horizontal="right"/>
      <protection/>
    </xf>
    <xf numFmtId="171" fontId="21" fillId="0" borderId="19" xfId="22" applyFont="1" applyBorder="1">
      <alignment/>
      <protection/>
    </xf>
    <xf numFmtId="3" fontId="21" fillId="0" borderId="20" xfId="22" applyNumberFormat="1" applyFont="1" applyFill="1" applyBorder="1" applyAlignment="1" applyProtection="1">
      <alignment horizontal="right"/>
      <protection/>
    </xf>
    <xf numFmtId="187" fontId="21" fillId="0" borderId="21" xfId="26" applyNumberFormat="1" applyFont="1" applyFill="1" applyBorder="1" applyAlignment="1" applyProtection="1">
      <alignment horizontal="right"/>
      <protection/>
    </xf>
    <xf numFmtId="3" fontId="21" fillId="0" borderId="13" xfId="22" applyNumberFormat="1" applyFont="1" applyFill="1" applyBorder="1">
      <alignment/>
      <protection/>
    </xf>
    <xf numFmtId="186" fontId="21" fillId="0" borderId="13" xfId="22" applyNumberFormat="1" applyFont="1" applyFill="1" applyBorder="1" applyAlignment="1" applyProtection="1">
      <alignment horizontal="right"/>
      <protection/>
    </xf>
    <xf numFmtId="171" fontId="21" fillId="0" borderId="19" xfId="22" applyFont="1" applyFill="1" applyBorder="1">
      <alignment/>
      <protection/>
    </xf>
    <xf numFmtId="190" fontId="21" fillId="0" borderId="20" xfId="22" applyNumberFormat="1" applyFont="1" applyFill="1" applyBorder="1" applyAlignment="1" applyProtection="1">
      <alignment horizontal="right"/>
      <protection/>
    </xf>
    <xf numFmtId="186" fontId="21" fillId="0" borderId="20" xfId="22" applyNumberFormat="1" applyFont="1" applyFill="1" applyBorder="1" applyAlignment="1" applyProtection="1">
      <alignment horizontal="right"/>
      <protection/>
    </xf>
    <xf numFmtId="186" fontId="21" fillId="0" borderId="21" xfId="22" applyNumberFormat="1" applyFont="1" applyFill="1" applyBorder="1" applyAlignment="1" applyProtection="1">
      <alignment horizontal="right"/>
      <protection/>
    </xf>
    <xf numFmtId="171" fontId="21" fillId="0" borderId="13" xfId="22" applyFont="1" applyBorder="1" applyAlignment="1">
      <alignment horizontal="left"/>
      <protection/>
    </xf>
    <xf numFmtId="187" fontId="21" fillId="0" borderId="13" xfId="26" applyNumberFormat="1" applyFont="1" applyFill="1" applyBorder="1" applyAlignment="1">
      <alignment/>
    </xf>
    <xf numFmtId="179" fontId="21" fillId="0" borderId="13" xfId="22" applyNumberFormat="1" applyFont="1" applyFill="1" applyBorder="1">
      <alignment/>
      <protection/>
    </xf>
    <xf numFmtId="171" fontId="21" fillId="0" borderId="19" xfId="22" applyFont="1" applyBorder="1" applyAlignment="1">
      <alignment horizontal="left"/>
      <protection/>
    </xf>
    <xf numFmtId="3" fontId="21" fillId="0" borderId="20" xfId="22" applyNumberFormat="1" applyFont="1" applyFill="1" applyBorder="1">
      <alignment/>
      <protection/>
    </xf>
    <xf numFmtId="179" fontId="21" fillId="0" borderId="20" xfId="22" applyNumberFormat="1" applyFont="1" applyFill="1" applyBorder="1">
      <alignment/>
      <protection/>
    </xf>
    <xf numFmtId="179" fontId="21" fillId="0" borderId="21" xfId="22" applyNumberFormat="1" applyFont="1" applyFill="1" applyBorder="1">
      <alignment/>
      <protection/>
    </xf>
    <xf numFmtId="1" fontId="19" fillId="0" borderId="1" xfId="22" applyNumberFormat="1" applyFont="1" applyFill="1" applyBorder="1" applyAlignment="1" applyProtection="1">
      <alignment horizontal="right"/>
      <protection/>
    </xf>
    <xf numFmtId="180" fontId="19" fillId="0" borderId="1" xfId="22" applyNumberFormat="1" applyFont="1" applyFill="1" applyBorder="1" applyAlignment="1" applyProtection="1">
      <alignment horizontal="center"/>
      <protection/>
    </xf>
    <xf numFmtId="3" fontId="21" fillId="0" borderId="13" xfId="22" applyNumberFormat="1" applyFont="1" applyBorder="1">
      <alignment/>
      <protection/>
    </xf>
    <xf numFmtId="187" fontId="21" fillId="0" borderId="13" xfId="26" applyNumberFormat="1" applyFont="1" applyBorder="1" applyAlignment="1">
      <alignment/>
    </xf>
    <xf numFmtId="9" fontId="21" fillId="0" borderId="20" xfId="26" applyNumberFormat="1" applyFont="1" applyBorder="1" applyAlignment="1">
      <alignment/>
    </xf>
    <xf numFmtId="171" fontId="21" fillId="0" borderId="1" xfId="22" applyFont="1" applyFill="1" applyBorder="1" applyAlignment="1">
      <alignment horizontal="left"/>
      <protection/>
    </xf>
    <xf numFmtId="171" fontId="21" fillId="0" borderId="13" xfId="22" applyFont="1" applyFill="1" applyBorder="1" applyAlignment="1" quotePrefix="1">
      <alignment horizontal="left"/>
      <protection/>
    </xf>
    <xf numFmtId="0" fontId="21" fillId="0" borderId="13" xfId="0" applyFont="1" applyBorder="1" applyAlignment="1">
      <alignment/>
    </xf>
    <xf numFmtId="185" fontId="21" fillId="0" borderId="13" xfId="22" applyNumberFormat="1" applyFont="1" applyFill="1" applyBorder="1" applyAlignment="1" applyProtection="1">
      <alignment horizontal="right"/>
      <protection/>
    </xf>
    <xf numFmtId="185" fontId="21" fillId="0" borderId="20" xfId="22" applyNumberFormat="1" applyFont="1" applyFill="1" applyBorder="1" applyAlignment="1" applyProtection="1">
      <alignment horizontal="right"/>
      <protection/>
    </xf>
    <xf numFmtId="171" fontId="6" fillId="2" borderId="0" xfId="23" applyFont="1" applyFill="1" applyBorder="1" applyAlignment="1">
      <alignment horizontal="center"/>
      <protection/>
    </xf>
    <xf numFmtId="171" fontId="19" fillId="0" borderId="13" xfId="22" applyFont="1" applyFill="1" applyBorder="1" applyAlignment="1">
      <alignment horizontal="center" vertical="center"/>
      <protection/>
    </xf>
    <xf numFmtId="171" fontId="19" fillId="0" borderId="11" xfId="22" applyFont="1" applyFill="1" applyBorder="1" applyAlignment="1">
      <alignment horizontal="center" vertical="center"/>
      <protection/>
    </xf>
    <xf numFmtId="171" fontId="23" fillId="0" borderId="12" xfId="22" applyFont="1" applyFill="1" applyBorder="1" applyAlignment="1">
      <alignment horizontal="center"/>
      <protection/>
    </xf>
    <xf numFmtId="171" fontId="23" fillId="0" borderId="22" xfId="22" applyFont="1" applyFill="1" applyBorder="1" applyAlignment="1">
      <alignment horizontal="center"/>
      <protection/>
    </xf>
    <xf numFmtId="171" fontId="23" fillId="0" borderId="16" xfId="22" applyFont="1" applyFill="1" applyBorder="1" applyAlignment="1">
      <alignment horizontal="center"/>
      <protection/>
    </xf>
    <xf numFmtId="171" fontId="23" fillId="0" borderId="13" xfId="22" applyFont="1" applyFill="1" applyBorder="1" applyAlignment="1">
      <alignment horizontal="center" vertical="center"/>
      <protection/>
    </xf>
    <xf numFmtId="171" fontId="23" fillId="0" borderId="11" xfId="22" applyFont="1" applyFill="1" applyBorder="1" applyAlignment="1">
      <alignment horizontal="center" vertical="center"/>
      <protection/>
    </xf>
    <xf numFmtId="171" fontId="19" fillId="0" borderId="12" xfId="22" applyFont="1" applyFill="1" applyBorder="1" applyAlignment="1">
      <alignment horizontal="center"/>
      <protection/>
    </xf>
    <xf numFmtId="171" fontId="19" fillId="0" borderId="22" xfId="22" applyFont="1" applyFill="1" applyBorder="1" applyAlignment="1">
      <alignment horizontal="center"/>
      <protection/>
    </xf>
    <xf numFmtId="171" fontId="19" fillId="0" borderId="16" xfId="22" applyFont="1" applyFill="1" applyBorder="1" applyAlignment="1">
      <alignment horizontal="center"/>
      <protection/>
    </xf>
    <xf numFmtId="176" fontId="22" fillId="0" borderId="12" xfId="0" applyNumberFormat="1" applyFont="1" applyFill="1" applyBorder="1" applyAlignment="1" applyProtection="1">
      <alignment horizontal="center"/>
      <protection/>
    </xf>
    <xf numFmtId="176" fontId="22" fillId="0" borderId="16" xfId="0" applyNumberFormat="1" applyFont="1" applyFill="1" applyBorder="1" applyAlignment="1" applyProtection="1">
      <alignment horizontal="center"/>
      <protection/>
    </xf>
    <xf numFmtId="3" fontId="19" fillId="0" borderId="5" xfId="22" applyNumberFormat="1" applyFont="1" applyFill="1" applyBorder="1" applyAlignment="1" applyProtection="1">
      <alignment horizontal="center"/>
      <protection/>
    </xf>
    <xf numFmtId="3" fontId="19" fillId="0" borderId="6" xfId="22" applyNumberFormat="1" applyFont="1" applyFill="1" applyBorder="1" applyAlignment="1" applyProtection="1">
      <alignment horizontal="center"/>
      <protection/>
    </xf>
    <xf numFmtId="3" fontId="19" fillId="0" borderId="8" xfId="22" applyNumberFormat="1" applyFont="1" applyFill="1" applyBorder="1" applyAlignment="1" applyProtection="1">
      <alignment horizontal="center"/>
      <protection/>
    </xf>
    <xf numFmtId="3" fontId="19" fillId="0" borderId="9" xfId="22" applyNumberFormat="1" applyFont="1" applyFill="1" applyBorder="1" applyAlignment="1" applyProtection="1">
      <alignment horizontal="center"/>
      <protection/>
    </xf>
    <xf numFmtId="180" fontId="19" fillId="0" borderId="13" xfId="22" applyNumberFormat="1" applyFont="1" applyFill="1" applyBorder="1" applyAlignment="1" applyProtection="1">
      <alignment horizontal="center" wrapText="1"/>
      <protection/>
    </xf>
    <xf numFmtId="0" fontId="0" fillId="0" borderId="11" xfId="0" applyBorder="1" applyAlignment="1">
      <alignment wrapText="1"/>
    </xf>
    <xf numFmtId="3" fontId="19" fillId="0" borderId="12" xfId="22" applyNumberFormat="1" applyFont="1" applyFill="1" applyBorder="1" applyAlignment="1">
      <alignment horizontal="center"/>
      <protection/>
    </xf>
    <xf numFmtId="3" fontId="19" fillId="0" borderId="16" xfId="22" applyNumberFormat="1" applyFont="1" applyFill="1" applyBorder="1" applyAlignment="1">
      <alignment horizontal="center"/>
      <protection/>
    </xf>
    <xf numFmtId="171" fontId="19" fillId="0" borderId="5" xfId="22" applyFont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16" fillId="0" borderId="0" xfId="0" applyNumberFormat="1" applyFont="1" applyBorder="1" applyAlignment="1">
      <alignment wrapText="1"/>
    </xf>
    <xf numFmtId="3" fontId="13" fillId="0" borderId="0" xfId="24" applyNumberFormat="1" applyFont="1" applyFill="1" applyBorder="1" applyAlignment="1">
      <alignment horizontal="right" wrapText="1"/>
      <protection/>
    </xf>
    <xf numFmtId="3" fontId="13" fillId="0" borderId="0" xfId="0" applyNumberFormat="1" applyFont="1" applyFill="1" applyBorder="1" applyAlignment="1">
      <alignment/>
    </xf>
    <xf numFmtId="3" fontId="16" fillId="0" borderId="1" xfId="0" applyNumberFormat="1" applyFont="1" applyFill="1" applyBorder="1" applyAlignment="1">
      <alignment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Millares_Anual Exporta 06-07" xfId="19"/>
    <cellStyle name="Currency" xfId="20"/>
    <cellStyle name="Currency [0]" xfId="21"/>
    <cellStyle name="Normal_Anual Exporta 06-07" xfId="22"/>
    <cellStyle name="Normal_Exporta_Dic04" xfId="23"/>
    <cellStyle name="Normal_Hoja1" xfId="24"/>
    <cellStyle name="Normal_Hoja3" xfId="25"/>
    <cellStyle name="Percent" xfId="26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90"/>
      <c:depthPercent val="200"/>
      <c:rAngAx val="1"/>
    </c:view3D>
    <c:plotArea>
      <c:layout>
        <c:manualLayout>
          <c:xMode val="edge"/>
          <c:yMode val="edge"/>
          <c:x val="0.048"/>
          <c:y val="0.45575"/>
          <c:w val="0.4595"/>
          <c:h val="0.15025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Cosechas!$A$123:$A$126</c:f>
              <c:numCache>
                <c:ptCount val="4"/>
              </c:numCache>
            </c:numRef>
          </c:cat>
          <c:val>
            <c:numRef>
              <c:f>Cosechas!$C$123:$C$127</c:f>
              <c:numCache>
                <c:ptCount val="5"/>
              </c:numCache>
            </c:numRef>
          </c:val>
        </c:ser>
        <c:firstSliceAng val="1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60"/>
      <c:depthPercent val="200"/>
      <c:rAngAx val="1"/>
    </c:view3D>
    <c:plotArea>
      <c:layout>
        <c:manualLayout>
          <c:xMode val="edge"/>
          <c:yMode val="edge"/>
          <c:x val="0.1785"/>
          <c:y val="0.06525"/>
          <c:w val="0.4245"/>
          <c:h val="0.45775"/>
        </c:manualLayout>
      </c:layout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Cosechas!#REF!</c:f>
              <c:strCache>
                <c:ptCount val="4"/>
                <c:pt idx="0">
                  <c:v>Venezuela</c:v>
                </c:pt>
                <c:pt idx="1">
                  <c:v>Nigeria</c:v>
                </c:pt>
                <c:pt idx="2">
                  <c:v>Sri Lanka</c:v>
                </c:pt>
                <c:pt idx="3">
                  <c:v>Otros</c:v>
                </c:pt>
              </c:strCache>
            </c:strRef>
          </c:cat>
          <c:val>
            <c:numRef>
              <c:f>Cosechas!#REF!</c:f>
              <c:numCache>
                <c:ptCount val="4"/>
                <c:pt idx="0">
                  <c:v>0.21533443947660527</c:v>
                </c:pt>
                <c:pt idx="1">
                  <c:v>0.19688596790473126</c:v>
                </c:pt>
                <c:pt idx="2">
                  <c:v>0.11526967164900252</c:v>
                </c:pt>
                <c:pt idx="3">
                  <c:v>0.47250992096966093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619125</xdr:colOff>
      <xdr:row>235</xdr:row>
      <xdr:rowOff>0</xdr:rowOff>
    </xdr:from>
    <xdr:to>
      <xdr:col>32</xdr:col>
      <xdr:colOff>590550</xdr:colOff>
      <xdr:row>262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15039975" y="45024675"/>
          <a:ext cx="11668125" cy="4505325"/>
          <a:chOff x="595" y="4036"/>
          <a:chExt cx="1223" cy="960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740" y="4036"/>
          <a:ext cx="1078" cy="51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595" y="4593"/>
          <a:ext cx="871" cy="40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Line 4"/>
          <xdr:cNvSpPr>
            <a:spLocks/>
          </xdr:cNvSpPr>
        </xdr:nvSpPr>
        <xdr:spPr>
          <a:xfrm>
            <a:off x="998" y="4538"/>
            <a:ext cx="0" cy="47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forme%20Sectorial\2005\11_Diciembre\Infsec_Dic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Informe%20Sectorial\2006\1_Febrero\Infsec_Feb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ibia"/>
      <sheetName val="Desemb 04"/>
      <sheetName val="estimaciones"/>
      <sheetName val="Desemb."/>
      <sheetName val="Cosechas"/>
      <sheetName val="Export."/>
      <sheetName val="Porcentaje"/>
      <sheetName val="Informe"/>
      <sheetName val="Datos Figuras"/>
      <sheetName val="Fig. 1"/>
      <sheetName val="Fig. 2"/>
      <sheetName val="Fig. 3"/>
      <sheetName val="Fig. 4"/>
      <sheetName val="Fig. 5"/>
      <sheetName val="Fig.6"/>
      <sheetName val="Fig.7"/>
      <sheetName val="Fig. 8"/>
      <sheetName val="Fig. 9"/>
      <sheetName val="Fig. 10"/>
      <sheetName val="Fig.11"/>
      <sheetName val="Fig.12"/>
      <sheetName val="Fig. 13"/>
      <sheetName val="Fig.14"/>
      <sheetName val="Fig. 15"/>
      <sheetName val="Fig. 16"/>
      <sheetName val="Módul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rluza del sur 2005"/>
      <sheetName val="Desemb_Prel_05"/>
      <sheetName val="estimaciones"/>
      <sheetName val="Desemb."/>
      <sheetName val="Cosechas"/>
      <sheetName val="Datos Figuras"/>
      <sheetName val="Módulo1"/>
    </sheetNames>
    <sheetDataSet>
      <sheetData sheetId="1">
        <row r="4">
          <cell r="AC4" t="str">
            <v>JIBIA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9"/>
  <sheetViews>
    <sheetView showGridLines="0" tabSelected="1" workbookViewId="0" topLeftCell="A1">
      <selection activeCell="I32" sqref="I32"/>
    </sheetView>
  </sheetViews>
  <sheetFormatPr defaultColWidth="11.421875" defaultRowHeight="12" customHeight="1"/>
  <cols>
    <col min="1" max="1" width="26.28125" style="1" bestFit="1" customWidth="1"/>
    <col min="2" max="16384" width="11.421875" style="1" customWidth="1"/>
  </cols>
  <sheetData>
    <row r="3" spans="1:14" ht="21">
      <c r="A3" s="161" t="s">
        <v>14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5" spans="1:14" ht="12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18</v>
      </c>
      <c r="G5" s="2" t="s">
        <v>20</v>
      </c>
      <c r="H5" s="2" t="s">
        <v>20</v>
      </c>
      <c r="I5" s="2" t="s">
        <v>19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</row>
    <row r="6" spans="1:14" ht="15">
      <c r="A6" s="8" t="s">
        <v>1</v>
      </c>
      <c r="B6" s="3">
        <v>2707.97</v>
      </c>
      <c r="C6" s="3">
        <v>4710.01</v>
      </c>
      <c r="D6" s="3">
        <v>2429.768</v>
      </c>
      <c r="E6" s="3">
        <v>2002.891</v>
      </c>
      <c r="F6" s="3">
        <v>1592.6570000000002</v>
      </c>
      <c r="G6" s="3">
        <v>1195.7540000000001</v>
      </c>
      <c r="H6" s="3">
        <v>992.7560000000001</v>
      </c>
      <c r="I6" s="3">
        <v>1306.313</v>
      </c>
      <c r="J6" s="3">
        <v>1014.1190000000001</v>
      </c>
      <c r="K6" s="3">
        <v>1417.971</v>
      </c>
      <c r="L6" s="3">
        <v>1800.5810000000001</v>
      </c>
      <c r="M6" s="3">
        <v>2490.018</v>
      </c>
      <c r="N6" s="5">
        <f>SUM(B6:M6)</f>
        <v>23660.808</v>
      </c>
    </row>
    <row r="7" spans="1:14" ht="15">
      <c r="A7" s="9" t="s">
        <v>12</v>
      </c>
      <c r="B7" s="3" t="s">
        <v>0</v>
      </c>
      <c r="C7" s="3" t="s">
        <v>0</v>
      </c>
      <c r="D7" s="3">
        <v>2.195</v>
      </c>
      <c r="E7" s="3">
        <v>5.01</v>
      </c>
      <c r="F7" s="3">
        <v>1.275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  <c r="N7" s="5">
        <f aca="true" t="shared" si="0" ref="N7:N25">SUM(B7:M7)</f>
        <v>8.48</v>
      </c>
    </row>
    <row r="8" spans="1:14" ht="15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5"/>
    </row>
    <row r="9" spans="1:14" ht="15">
      <c r="A9" s="10" t="s">
        <v>125</v>
      </c>
      <c r="B9" s="3">
        <v>26694.404</v>
      </c>
      <c r="C9" s="3">
        <v>26698.894</v>
      </c>
      <c r="D9" s="3">
        <v>25893.2</v>
      </c>
      <c r="E9" s="3">
        <v>24163.656</v>
      </c>
      <c r="F9" s="3">
        <v>28279.846</v>
      </c>
      <c r="G9" s="3">
        <v>28334.488</v>
      </c>
      <c r="H9" s="3">
        <v>24461.734</v>
      </c>
      <c r="I9" s="3">
        <v>24294.249</v>
      </c>
      <c r="J9" s="3">
        <v>25671.383</v>
      </c>
      <c r="K9" s="3">
        <v>29173.304</v>
      </c>
      <c r="L9" s="3">
        <v>35748.639</v>
      </c>
      <c r="M9" s="4">
        <v>26466.719</v>
      </c>
      <c r="N9" s="5">
        <f t="shared" si="0"/>
        <v>325880.516</v>
      </c>
    </row>
    <row r="10" spans="1:14" ht="15">
      <c r="A10" s="11" t="s">
        <v>2</v>
      </c>
      <c r="B10" s="3">
        <v>29672.159</v>
      </c>
      <c r="C10" s="3">
        <v>6036.286</v>
      </c>
      <c r="D10" s="3">
        <v>650.294</v>
      </c>
      <c r="E10" s="3">
        <v>2.216</v>
      </c>
      <c r="F10" s="3">
        <v>47.266</v>
      </c>
      <c r="G10" s="3">
        <v>41.607</v>
      </c>
      <c r="H10" s="3">
        <v>19.546</v>
      </c>
      <c r="I10" s="3">
        <v>8.692</v>
      </c>
      <c r="J10" s="3">
        <v>3180.623</v>
      </c>
      <c r="K10" s="3">
        <v>9216.928</v>
      </c>
      <c r="L10" s="3">
        <v>27248.637</v>
      </c>
      <c r="M10" s="4">
        <v>37386.816</v>
      </c>
      <c r="N10" s="5">
        <f t="shared" si="0"/>
        <v>113511.07</v>
      </c>
    </row>
    <row r="11" spans="1:14" ht="15">
      <c r="A11" s="11" t="s">
        <v>3</v>
      </c>
      <c r="B11" s="3">
        <v>221.995</v>
      </c>
      <c r="C11" s="3">
        <v>281.907</v>
      </c>
      <c r="D11" s="3">
        <v>338.7</v>
      </c>
      <c r="E11" s="3">
        <v>15.479</v>
      </c>
      <c r="F11" s="3"/>
      <c r="G11" s="3"/>
      <c r="H11" s="3">
        <v>422.692</v>
      </c>
      <c r="I11" s="3">
        <v>780.142</v>
      </c>
      <c r="J11" s="3"/>
      <c r="K11" s="3"/>
      <c r="L11" s="3"/>
      <c r="M11" s="4"/>
      <c r="N11" s="5">
        <f t="shared" si="0"/>
        <v>2060.915</v>
      </c>
    </row>
    <row r="12" spans="1:14" ht="15">
      <c r="A12" s="11" t="s">
        <v>4</v>
      </c>
      <c r="B12" s="3">
        <v>18088.783</v>
      </c>
      <c r="C12" s="3">
        <v>16800.854</v>
      </c>
      <c r="D12" s="3">
        <v>20609.891</v>
      </c>
      <c r="E12" s="3">
        <v>17197.807</v>
      </c>
      <c r="F12" s="3">
        <v>17093.222</v>
      </c>
      <c r="G12" s="3">
        <v>9900.363</v>
      </c>
      <c r="H12" s="3">
        <v>6383.055</v>
      </c>
      <c r="I12" s="3">
        <v>9383.625</v>
      </c>
      <c r="J12" s="3">
        <v>9028.684</v>
      </c>
      <c r="K12" s="3">
        <v>14061.72</v>
      </c>
      <c r="L12" s="3">
        <v>12575.316</v>
      </c>
      <c r="M12" s="4">
        <v>10193.961</v>
      </c>
      <c r="N12" s="5">
        <f t="shared" si="0"/>
        <v>161317.281</v>
      </c>
    </row>
    <row r="13" spans="1:14" ht="15">
      <c r="A13" s="11" t="s">
        <v>60</v>
      </c>
      <c r="B13" s="3">
        <v>1.044</v>
      </c>
      <c r="C13" s="3">
        <v>27.66</v>
      </c>
      <c r="D13" s="3">
        <v>32.398</v>
      </c>
      <c r="E13" s="3">
        <v>81.619</v>
      </c>
      <c r="F13" s="3">
        <v>14.23</v>
      </c>
      <c r="G13" s="3">
        <v>13.537</v>
      </c>
      <c r="H13" s="3">
        <v>79.742</v>
      </c>
      <c r="I13" s="3">
        <v>74.269</v>
      </c>
      <c r="J13" s="3">
        <v>34.347</v>
      </c>
      <c r="K13" s="3">
        <v>56.537</v>
      </c>
      <c r="L13" s="3">
        <v>774.69</v>
      </c>
      <c r="M13" s="4">
        <v>32.951</v>
      </c>
      <c r="N13" s="5">
        <f t="shared" si="0"/>
        <v>1223.0240000000001</v>
      </c>
    </row>
    <row r="14" spans="1:14" ht="15">
      <c r="A14" s="1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5"/>
    </row>
    <row r="15" spans="1:14" ht="15">
      <c r="A15" s="11" t="s">
        <v>5</v>
      </c>
      <c r="B15" s="3">
        <v>0.779</v>
      </c>
      <c r="C15" s="3">
        <v>2.086</v>
      </c>
      <c r="D15" s="3">
        <v>1.505</v>
      </c>
      <c r="E15" s="3" t="s">
        <v>0</v>
      </c>
      <c r="F15" s="3">
        <v>1.043</v>
      </c>
      <c r="G15" s="3" t="s">
        <v>0</v>
      </c>
      <c r="H15" s="3">
        <v>1.218</v>
      </c>
      <c r="I15" s="3">
        <v>32.267</v>
      </c>
      <c r="J15" s="3">
        <v>1.353</v>
      </c>
      <c r="K15" s="3">
        <v>2.858</v>
      </c>
      <c r="L15" s="3" t="s">
        <v>0</v>
      </c>
      <c r="M15" s="4">
        <v>0.535</v>
      </c>
      <c r="N15" s="5">
        <f t="shared" si="0"/>
        <v>43.644</v>
      </c>
    </row>
    <row r="16" spans="1:14" ht="15">
      <c r="A16" s="11" t="s">
        <v>6</v>
      </c>
      <c r="B16" s="3">
        <v>17.685</v>
      </c>
      <c r="C16" s="3">
        <v>1.384</v>
      </c>
      <c r="D16" s="3">
        <v>22.195999999999998</v>
      </c>
      <c r="E16" s="3">
        <v>20.1</v>
      </c>
      <c r="F16" s="3">
        <v>35.585</v>
      </c>
      <c r="G16" s="3" t="s">
        <v>0</v>
      </c>
      <c r="H16" s="3">
        <v>27.929000000000002</v>
      </c>
      <c r="I16" s="3">
        <v>82.775</v>
      </c>
      <c r="J16" s="3">
        <v>21.647</v>
      </c>
      <c r="K16" s="3">
        <v>57.958</v>
      </c>
      <c r="L16" s="3">
        <v>17.44</v>
      </c>
      <c r="M16" s="4">
        <v>36.691</v>
      </c>
      <c r="N16" s="5">
        <f t="shared" si="0"/>
        <v>341.39</v>
      </c>
    </row>
    <row r="17" spans="1:14" ht="15">
      <c r="A17" s="11" t="s">
        <v>7</v>
      </c>
      <c r="B17" s="3">
        <v>9.598</v>
      </c>
      <c r="C17" s="3">
        <v>75.41</v>
      </c>
      <c r="D17" s="3">
        <v>49.928</v>
      </c>
      <c r="E17" s="3">
        <v>48.925</v>
      </c>
      <c r="F17" s="3">
        <v>27</v>
      </c>
      <c r="G17" s="3">
        <v>36.65</v>
      </c>
      <c r="H17" s="3">
        <v>130.385</v>
      </c>
      <c r="I17" s="3">
        <v>91.389</v>
      </c>
      <c r="J17" s="3">
        <v>5</v>
      </c>
      <c r="K17" s="3">
        <v>255.03</v>
      </c>
      <c r="L17" s="3">
        <v>214.391</v>
      </c>
      <c r="M17" s="4">
        <v>158.18</v>
      </c>
      <c r="N17" s="5">
        <f t="shared" si="0"/>
        <v>1101.886</v>
      </c>
    </row>
    <row r="18" spans="1:14" ht="15">
      <c r="A18" s="11" t="s">
        <v>8</v>
      </c>
      <c r="B18" s="6">
        <v>14691.601999999999</v>
      </c>
      <c r="C18" s="6">
        <v>16526.146</v>
      </c>
      <c r="D18" s="6">
        <v>20003.608000000004</v>
      </c>
      <c r="E18" s="6">
        <v>17966.273000000005</v>
      </c>
      <c r="F18" s="6">
        <v>21209.452999999998</v>
      </c>
      <c r="G18" s="6">
        <v>16412.117000000002</v>
      </c>
      <c r="H18" s="6">
        <v>11565.365999999998</v>
      </c>
      <c r="I18" s="6">
        <v>4644.064999999999</v>
      </c>
      <c r="J18" s="6">
        <v>2927.782</v>
      </c>
      <c r="K18" s="6">
        <v>10539.972999999996</v>
      </c>
      <c r="L18" s="6">
        <v>12520.592999999999</v>
      </c>
      <c r="M18" s="6">
        <v>8928.842</v>
      </c>
      <c r="N18" s="5">
        <f t="shared" si="0"/>
        <v>157935.81999999998</v>
      </c>
    </row>
    <row r="19" spans="1:14" ht="15">
      <c r="A19" s="11" t="s">
        <v>9</v>
      </c>
      <c r="B19" s="3">
        <v>46.011</v>
      </c>
      <c r="C19" s="3">
        <v>12.845</v>
      </c>
      <c r="D19" s="3">
        <v>53.556999999999995</v>
      </c>
      <c r="E19" s="3">
        <v>108.76899999999998</v>
      </c>
      <c r="F19" s="3">
        <v>29.559</v>
      </c>
      <c r="G19" s="3">
        <v>18.331</v>
      </c>
      <c r="H19" s="3">
        <v>21.42</v>
      </c>
      <c r="I19" s="3">
        <v>32.096</v>
      </c>
      <c r="J19" s="3">
        <v>46.33800000000001</v>
      </c>
      <c r="K19" s="3">
        <v>113.878</v>
      </c>
      <c r="L19" s="3">
        <v>115.29599999999999</v>
      </c>
      <c r="M19" s="4">
        <v>75.74799999999999</v>
      </c>
      <c r="N19" s="5">
        <f t="shared" si="0"/>
        <v>673.848</v>
      </c>
    </row>
    <row r="20" spans="1:14" ht="15">
      <c r="A20" s="11" t="s">
        <v>10</v>
      </c>
      <c r="B20" s="3">
        <v>1572.218</v>
      </c>
      <c r="C20" s="3">
        <v>831.0690000000004</v>
      </c>
      <c r="D20" s="3">
        <v>864.0960000000001</v>
      </c>
      <c r="E20" s="3">
        <v>1578.02</v>
      </c>
      <c r="F20" s="3">
        <v>1073.19</v>
      </c>
      <c r="G20" s="3">
        <v>2720.7119999999995</v>
      </c>
      <c r="H20" s="3">
        <v>1839.09</v>
      </c>
      <c r="I20" s="3">
        <v>819.7019999999999</v>
      </c>
      <c r="J20" s="3">
        <v>4144.81</v>
      </c>
      <c r="K20" s="3">
        <v>17875.63</v>
      </c>
      <c r="L20" s="3">
        <v>16066.021000000002</v>
      </c>
      <c r="M20" s="4">
        <v>10548.325999999997</v>
      </c>
      <c r="N20" s="5">
        <f t="shared" si="0"/>
        <v>59932.88399999999</v>
      </c>
    </row>
    <row r="21" spans="1:14" ht="15">
      <c r="A21" s="11" t="s">
        <v>11</v>
      </c>
      <c r="B21" s="3">
        <v>9.396</v>
      </c>
      <c r="C21" s="3">
        <v>10.153</v>
      </c>
      <c r="D21" s="3">
        <v>19.251</v>
      </c>
      <c r="E21" s="3">
        <v>11.154</v>
      </c>
      <c r="F21" s="3">
        <v>12.966999999999999</v>
      </c>
      <c r="G21" s="3">
        <v>15.175</v>
      </c>
      <c r="H21" s="3">
        <v>12.266</v>
      </c>
      <c r="I21" s="3">
        <v>13.403999999999998</v>
      </c>
      <c r="J21" s="3">
        <v>11.855999999999998</v>
      </c>
      <c r="K21" s="3">
        <v>24.243000000000002</v>
      </c>
      <c r="L21" s="3">
        <v>25.968999999999998</v>
      </c>
      <c r="M21" s="4">
        <v>23.91</v>
      </c>
      <c r="N21" s="5">
        <f t="shared" si="0"/>
        <v>189.74399999999997</v>
      </c>
    </row>
    <row r="22" spans="1:14" ht="15">
      <c r="A22" s="11" t="s">
        <v>61</v>
      </c>
      <c r="B22" s="3">
        <v>10.852</v>
      </c>
      <c r="C22" s="3">
        <v>7.193999999999999</v>
      </c>
      <c r="D22" s="3">
        <v>9.223</v>
      </c>
      <c r="E22" s="3">
        <v>31.865</v>
      </c>
      <c r="F22" s="3">
        <v>37.31700000000001</v>
      </c>
      <c r="G22" s="3">
        <v>7.142</v>
      </c>
      <c r="H22" s="3">
        <v>7.975</v>
      </c>
      <c r="I22" s="3">
        <v>34.362</v>
      </c>
      <c r="J22" s="3">
        <v>56.999</v>
      </c>
      <c r="K22" s="3">
        <v>148.12199999999999</v>
      </c>
      <c r="L22" s="3">
        <v>271.136</v>
      </c>
      <c r="M22" s="4">
        <v>221.46400000000003</v>
      </c>
      <c r="N22" s="5">
        <f t="shared" si="0"/>
        <v>843.6510000000001</v>
      </c>
    </row>
    <row r="23" spans="1:14" ht="15">
      <c r="A23" s="186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8"/>
    </row>
    <row r="24" spans="1:14" ht="15">
      <c r="A24" s="189" t="s">
        <v>126</v>
      </c>
      <c r="B24" s="189" t="s">
        <v>0</v>
      </c>
      <c r="C24" s="189">
        <v>0.044</v>
      </c>
      <c r="D24" s="189">
        <v>0.028999999999999998</v>
      </c>
      <c r="E24" s="189">
        <v>0.03</v>
      </c>
      <c r="F24" s="189">
        <v>0.015</v>
      </c>
      <c r="G24" s="189">
        <v>0.016</v>
      </c>
      <c r="H24" s="189">
        <v>0.024</v>
      </c>
      <c r="I24" s="189">
        <v>0.032</v>
      </c>
      <c r="J24" s="189">
        <v>0.035</v>
      </c>
      <c r="K24" s="189"/>
      <c r="L24" s="189"/>
      <c r="M24" s="189"/>
      <c r="N24" s="5">
        <f t="shared" si="0"/>
        <v>0.225</v>
      </c>
    </row>
    <row r="25" spans="1:14" ht="15">
      <c r="A25" s="189" t="s">
        <v>49</v>
      </c>
      <c r="B25" s="189">
        <v>0.52</v>
      </c>
      <c r="C25" s="189" t="s">
        <v>0</v>
      </c>
      <c r="D25" s="189" t="s">
        <v>0</v>
      </c>
      <c r="E25" s="189" t="s">
        <v>0</v>
      </c>
      <c r="F25" s="189" t="s">
        <v>0</v>
      </c>
      <c r="G25" s="189" t="s">
        <v>0</v>
      </c>
      <c r="H25" s="189" t="s">
        <v>0</v>
      </c>
      <c r="I25" s="189" t="s">
        <v>0</v>
      </c>
      <c r="J25" s="189" t="s">
        <v>0</v>
      </c>
      <c r="K25" s="189"/>
      <c r="L25" s="189"/>
      <c r="M25" s="189"/>
      <c r="N25" s="5">
        <f t="shared" si="0"/>
        <v>0.52</v>
      </c>
    </row>
    <row r="26" spans="1:14" ht="15">
      <c r="A26" s="186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8"/>
    </row>
    <row r="27" spans="1:14" ht="15.75">
      <c r="A27" s="12" t="s">
        <v>25</v>
      </c>
      <c r="B27" s="7">
        <f>SUM(B6:B25)</f>
        <v>93745.01599999997</v>
      </c>
      <c r="C27" s="7">
        <f aca="true" t="shared" si="1" ref="C27:N27">SUM(C6:C25)</f>
        <v>72021.94200000002</v>
      </c>
      <c r="D27" s="7">
        <f t="shared" si="1"/>
        <v>70979.839</v>
      </c>
      <c r="E27" s="7">
        <f t="shared" si="1"/>
        <v>63233.814000000006</v>
      </c>
      <c r="F27" s="7">
        <f t="shared" si="1"/>
        <v>69454.625</v>
      </c>
      <c r="G27" s="7">
        <f t="shared" si="1"/>
        <v>58695.89200000001</v>
      </c>
      <c r="H27" s="7">
        <f t="shared" si="1"/>
        <v>45965.19799999999</v>
      </c>
      <c r="I27" s="7">
        <f t="shared" si="1"/>
        <v>41597.38199999999</v>
      </c>
      <c r="J27" s="7">
        <f t="shared" si="1"/>
        <v>46144.97600000001</v>
      </c>
      <c r="K27" s="7">
        <f t="shared" si="1"/>
        <v>82944.152</v>
      </c>
      <c r="L27" s="7">
        <f t="shared" si="1"/>
        <v>107378.70900000002</v>
      </c>
      <c r="M27" s="7">
        <f t="shared" si="1"/>
        <v>96564.16100000002</v>
      </c>
      <c r="N27" s="7">
        <f t="shared" si="1"/>
        <v>848725.7059999998</v>
      </c>
    </row>
    <row r="29" ht="12" customHeight="1">
      <c r="L29" s="1" t="s">
        <v>13</v>
      </c>
    </row>
  </sheetData>
  <mergeCells count="1">
    <mergeCell ref="A3:N3"/>
  </mergeCells>
  <printOptions/>
  <pageMargins left="0.75" right="0.75" top="1" bottom="1" header="0" footer="0"/>
  <pageSetup horizontalDpi="1200" verticalDpi="12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K235"/>
  <sheetViews>
    <sheetView showGridLines="0" workbookViewId="0" topLeftCell="A1">
      <selection activeCell="J8" sqref="J8"/>
    </sheetView>
  </sheetViews>
  <sheetFormatPr defaultColWidth="11.421875" defaultRowHeight="12.75"/>
  <cols>
    <col min="1" max="1" width="23.421875" style="15" customWidth="1"/>
    <col min="2" max="2" width="13.8515625" style="15" customWidth="1"/>
    <col min="3" max="3" width="15.00390625" style="15" bestFit="1" customWidth="1"/>
    <col min="4" max="4" width="10.8515625" style="15" customWidth="1"/>
    <col min="5" max="5" width="11.57421875" style="15" bestFit="1" customWidth="1"/>
    <col min="6" max="6" width="12.421875" style="15" bestFit="1" customWidth="1"/>
    <col min="7" max="7" width="10.421875" style="15" customWidth="1"/>
    <col min="8" max="8" width="12.57421875" style="15" customWidth="1"/>
    <col min="9" max="9" width="6.421875" style="15" customWidth="1"/>
    <col min="10" max="10" width="26.28125" style="15" bestFit="1" customWidth="1"/>
    <col min="11" max="11" width="13.421875" style="15" customWidth="1"/>
    <col min="12" max="12" width="11.421875" style="15" customWidth="1"/>
    <col min="13" max="13" width="9.421875" style="15" customWidth="1"/>
    <col min="14" max="14" width="10.00390625" style="15" customWidth="1"/>
    <col min="15" max="15" width="9.140625" style="15" customWidth="1"/>
    <col min="16" max="16" width="9.00390625" style="15" customWidth="1"/>
    <col min="17" max="17" width="11.00390625" style="15" customWidth="1"/>
    <col min="18" max="18" width="11.421875" style="15" customWidth="1"/>
    <col min="19" max="19" width="8.421875" style="15" customWidth="1"/>
    <col min="20" max="20" width="24.421875" style="15" customWidth="1"/>
    <col min="21" max="22" width="9.421875" style="15" customWidth="1"/>
    <col min="23" max="24" width="8.00390625" style="15" customWidth="1"/>
    <col min="25" max="25" width="7.140625" style="15" customWidth="1"/>
    <col min="26" max="30" width="11.421875" style="15" customWidth="1"/>
    <col min="31" max="31" width="14.8515625" style="15" customWidth="1"/>
    <col min="32" max="32" width="17.140625" style="15" customWidth="1"/>
    <col min="33" max="33" width="17.8515625" style="15" customWidth="1"/>
    <col min="34" max="34" width="17.421875" style="15" customWidth="1"/>
    <col min="35" max="35" width="14.421875" style="15" customWidth="1"/>
    <col min="36" max="36" width="15.421875" style="15" customWidth="1"/>
    <col min="37" max="50" width="11.421875" style="15" customWidth="1"/>
    <col min="51" max="51" width="16.421875" style="15" customWidth="1"/>
    <col min="52" max="61" width="3.421875" style="15" customWidth="1"/>
    <col min="62" max="16384" width="11.421875" style="15" customWidth="1"/>
  </cols>
  <sheetData>
    <row r="1" spans="1:10" ht="20.25">
      <c r="A1" s="13" t="s">
        <v>71</v>
      </c>
      <c r="B1" s="13"/>
      <c r="C1" s="13"/>
      <c r="D1" s="13"/>
      <c r="E1" s="13"/>
      <c r="F1" s="13"/>
      <c r="G1" s="13"/>
      <c r="H1" s="13"/>
      <c r="I1" s="14"/>
      <c r="J1" s="14"/>
    </row>
    <row r="2" spans="1:8" ht="15">
      <c r="A2" s="16"/>
      <c r="B2" s="16"/>
      <c r="C2" s="16"/>
      <c r="D2" s="16"/>
      <c r="E2" s="16"/>
      <c r="F2" s="16"/>
      <c r="G2" s="16"/>
      <c r="H2" s="16"/>
    </row>
    <row r="3" spans="1:8" ht="15">
      <c r="A3" s="16"/>
      <c r="B3" s="16"/>
      <c r="C3" s="16"/>
      <c r="D3" s="16"/>
      <c r="E3" s="16"/>
      <c r="F3" s="16"/>
      <c r="G3" s="16"/>
      <c r="H3" s="16"/>
    </row>
    <row r="4" spans="1:8" ht="15">
      <c r="A4" s="17" t="s">
        <v>63</v>
      </c>
      <c r="B4" s="17" t="s">
        <v>66</v>
      </c>
      <c r="C4" s="18"/>
      <c r="D4" s="16"/>
      <c r="E4" s="16"/>
      <c r="F4" s="16"/>
      <c r="G4" s="16"/>
      <c r="H4" s="16"/>
    </row>
    <row r="5" spans="1:8" s="22" customFormat="1" ht="15">
      <c r="A5" s="19"/>
      <c r="B5" s="19"/>
      <c r="C5" s="20"/>
      <c r="D5" s="21"/>
      <c r="E5" s="21"/>
      <c r="F5" s="21"/>
      <c r="G5" s="21"/>
      <c r="H5" s="21"/>
    </row>
    <row r="6" spans="1:8" ht="15">
      <c r="A6" s="23" t="s">
        <v>100</v>
      </c>
      <c r="B6" s="23"/>
      <c r="C6" s="23"/>
      <c r="D6" s="16"/>
      <c r="E6" s="16"/>
      <c r="F6" s="16"/>
      <c r="G6" s="16"/>
      <c r="H6" s="16"/>
    </row>
    <row r="7" spans="1:8" ht="15">
      <c r="A7" s="24" t="s">
        <v>64</v>
      </c>
      <c r="B7" s="172" t="s">
        <v>113</v>
      </c>
      <c r="C7" s="173"/>
      <c r="D7" s="16"/>
      <c r="E7" s="16"/>
      <c r="F7" s="16"/>
      <c r="G7" s="16"/>
      <c r="H7" s="16"/>
    </row>
    <row r="8" spans="1:8" ht="15">
      <c r="A8" s="25"/>
      <c r="B8" s="24" t="s">
        <v>114</v>
      </c>
      <c r="C8" s="26" t="s">
        <v>115</v>
      </c>
      <c r="D8" s="16"/>
      <c r="E8" s="16"/>
      <c r="F8" s="16"/>
      <c r="G8" s="16"/>
      <c r="H8" s="16"/>
    </row>
    <row r="9" spans="1:8" ht="15">
      <c r="A9" s="27">
        <v>2001</v>
      </c>
      <c r="B9" s="28">
        <v>1141512.9</v>
      </c>
      <c r="C9" s="28">
        <v>1861101.9</v>
      </c>
      <c r="D9" s="16"/>
      <c r="E9" s="16"/>
      <c r="F9" s="16"/>
      <c r="G9" s="16"/>
      <c r="H9" s="16"/>
    </row>
    <row r="10" spans="1:8" ht="15">
      <c r="A10" s="27">
        <v>2002</v>
      </c>
      <c r="B10" s="28">
        <v>1212419.5</v>
      </c>
      <c r="C10" s="28">
        <v>1959408.1</v>
      </c>
      <c r="D10" s="16"/>
      <c r="E10" s="16"/>
      <c r="F10" s="16"/>
      <c r="G10" s="16"/>
      <c r="H10" s="16"/>
    </row>
    <row r="11" spans="1:8" ht="15">
      <c r="A11" s="27">
        <v>2003</v>
      </c>
      <c r="B11" s="28">
        <v>1293040.2680000009</v>
      </c>
      <c r="C11" s="28">
        <v>2245786.536889996</v>
      </c>
      <c r="D11" s="16"/>
      <c r="E11" s="16"/>
      <c r="F11" s="16"/>
      <c r="G11" s="16"/>
      <c r="H11" s="16"/>
    </row>
    <row r="12" spans="1:8" ht="15">
      <c r="A12" s="27">
        <v>2004</v>
      </c>
      <c r="B12" s="28">
        <v>1312837.3650000049</v>
      </c>
      <c r="C12" s="28">
        <v>2579291.1090899953</v>
      </c>
      <c r="D12" s="16"/>
      <c r="E12" s="16"/>
      <c r="F12" s="16"/>
      <c r="G12" s="16"/>
      <c r="H12" s="16"/>
    </row>
    <row r="13" spans="1:8" ht="15">
      <c r="A13" s="29" t="s">
        <v>67</v>
      </c>
      <c r="B13" s="28">
        <v>1590927.5589999994</v>
      </c>
      <c r="C13" s="28">
        <v>3080931.106650008</v>
      </c>
      <c r="D13" s="16"/>
      <c r="E13" s="16"/>
      <c r="F13" s="16"/>
      <c r="G13" s="16"/>
      <c r="H13" s="16"/>
    </row>
    <row r="14" spans="1:8" ht="15">
      <c r="A14" s="29" t="s">
        <v>68</v>
      </c>
      <c r="B14" s="30">
        <v>1390935.438999999</v>
      </c>
      <c r="C14" s="30">
        <v>3682919.2926799883</v>
      </c>
      <c r="D14" s="16"/>
      <c r="E14" s="16"/>
      <c r="F14" s="16"/>
      <c r="G14" s="16"/>
      <c r="H14" s="16"/>
    </row>
    <row r="15" spans="1:8" ht="15">
      <c r="A15" s="29" t="s">
        <v>69</v>
      </c>
      <c r="B15" s="30">
        <f>+E41</f>
        <v>1413241.7409999974</v>
      </c>
      <c r="C15" s="30">
        <f>+C41</f>
        <v>3826887.324509999</v>
      </c>
      <c r="D15" s="16"/>
      <c r="E15" s="16"/>
      <c r="F15" s="16"/>
      <c r="G15" s="16"/>
      <c r="H15" s="16"/>
    </row>
    <row r="16" spans="1:8" ht="15">
      <c r="A16" s="31" t="s">
        <v>65</v>
      </c>
      <c r="B16" s="32">
        <f>+AVERAGE(B10:B14)</f>
        <v>1360032.026200001</v>
      </c>
      <c r="C16" s="32">
        <f>+AVERAGE(C10:C14)</f>
        <v>2709667.2290619975</v>
      </c>
      <c r="D16" s="16"/>
      <c r="E16" s="16"/>
      <c r="F16" s="16"/>
      <c r="G16" s="16"/>
      <c r="H16" s="16"/>
    </row>
    <row r="17" spans="1:36" ht="15">
      <c r="A17" s="18"/>
      <c r="B17" s="18"/>
      <c r="C17" s="18"/>
      <c r="D17" s="16"/>
      <c r="E17" s="16"/>
      <c r="F17" s="16"/>
      <c r="G17" s="16"/>
      <c r="H17" s="16"/>
      <c r="I17" s="22"/>
      <c r="Q17" s="33"/>
      <c r="R17" s="22"/>
      <c r="S17" s="22"/>
      <c r="T17" s="22"/>
      <c r="U17" s="34"/>
      <c r="V17" s="34"/>
      <c r="W17" s="34"/>
      <c r="X17" s="34"/>
      <c r="Y17" s="34"/>
      <c r="Z17" s="34"/>
      <c r="AA17" s="34"/>
      <c r="AB17" s="34"/>
      <c r="AC17" s="34"/>
      <c r="AE17" s="35"/>
      <c r="AF17" s="36"/>
      <c r="AG17" s="36"/>
      <c r="AH17" s="36"/>
      <c r="AI17" s="35"/>
      <c r="AJ17" s="35"/>
    </row>
    <row r="18" spans="1:36" ht="15">
      <c r="A18" s="18"/>
      <c r="B18" s="18"/>
      <c r="C18" s="18"/>
      <c r="D18" s="16"/>
      <c r="E18" s="16"/>
      <c r="F18" s="16"/>
      <c r="G18" s="16"/>
      <c r="H18" s="16"/>
      <c r="I18" s="22"/>
      <c r="Q18" s="33"/>
      <c r="R18" s="22"/>
      <c r="S18" s="22"/>
      <c r="T18" s="22"/>
      <c r="U18" s="34"/>
      <c r="V18" s="34"/>
      <c r="W18" s="34"/>
      <c r="X18" s="34"/>
      <c r="Y18" s="34"/>
      <c r="Z18" s="34"/>
      <c r="AA18" s="34"/>
      <c r="AB18" s="34"/>
      <c r="AC18" s="34"/>
      <c r="AE18" s="35"/>
      <c r="AF18" s="36"/>
      <c r="AG18" s="36"/>
      <c r="AH18" s="36"/>
      <c r="AI18" s="35"/>
      <c r="AJ18" s="35"/>
    </row>
    <row r="19" spans="1:36" ht="15">
      <c r="A19" s="18"/>
      <c r="B19" s="18"/>
      <c r="C19" s="18"/>
      <c r="D19" s="16"/>
      <c r="E19" s="16"/>
      <c r="F19" s="16"/>
      <c r="G19" s="16"/>
      <c r="H19" s="16"/>
      <c r="I19" s="22"/>
      <c r="Q19" s="33"/>
      <c r="R19" s="22"/>
      <c r="S19" s="22"/>
      <c r="T19" s="22"/>
      <c r="U19" s="34"/>
      <c r="V19" s="34"/>
      <c r="W19" s="34"/>
      <c r="X19" s="34"/>
      <c r="Y19" s="34"/>
      <c r="Z19" s="34"/>
      <c r="AA19" s="34"/>
      <c r="AB19" s="34"/>
      <c r="AC19" s="34"/>
      <c r="AE19" s="35"/>
      <c r="AF19" s="36"/>
      <c r="AG19" s="36"/>
      <c r="AH19" s="36"/>
      <c r="AI19" s="35"/>
      <c r="AJ19" s="35"/>
    </row>
    <row r="20" spans="1:36" ht="15">
      <c r="A20" s="17"/>
      <c r="B20" s="23" t="s">
        <v>70</v>
      </c>
      <c r="C20" s="17"/>
      <c r="D20" s="17"/>
      <c r="E20" s="17"/>
      <c r="F20" s="17"/>
      <c r="G20" s="23" t="s">
        <v>116</v>
      </c>
      <c r="H20" s="14"/>
      <c r="I20" s="22"/>
      <c r="Q20" s="33"/>
      <c r="R20" s="22"/>
      <c r="S20" s="22"/>
      <c r="T20" s="22"/>
      <c r="U20" s="34"/>
      <c r="V20" s="34"/>
      <c r="W20" s="34"/>
      <c r="X20" s="34"/>
      <c r="Y20" s="34"/>
      <c r="Z20" s="34"/>
      <c r="AA20" s="34"/>
      <c r="AB20" s="34"/>
      <c r="AC20" s="34"/>
      <c r="AE20" s="35"/>
      <c r="AF20" s="36"/>
      <c r="AG20" s="36"/>
      <c r="AH20" s="36"/>
      <c r="AI20" s="35"/>
      <c r="AJ20" s="35"/>
    </row>
    <row r="21" spans="1:36" ht="15">
      <c r="A21" s="37"/>
      <c r="B21" s="38" t="s">
        <v>26</v>
      </c>
      <c r="C21" s="39"/>
      <c r="D21" s="40" t="s">
        <v>27</v>
      </c>
      <c r="E21" s="39"/>
      <c r="F21" s="164" t="s">
        <v>82</v>
      </c>
      <c r="G21" s="165"/>
      <c r="H21" s="166"/>
      <c r="I21" s="22"/>
      <c r="Q21" s="33"/>
      <c r="R21" s="22"/>
      <c r="S21" s="22"/>
      <c r="T21" s="22"/>
      <c r="U21" s="41"/>
      <c r="V21" s="41"/>
      <c r="W21" s="42"/>
      <c r="X21" s="42"/>
      <c r="Y21" s="42"/>
      <c r="Z21" s="42"/>
      <c r="AA21" s="43"/>
      <c r="AB21" s="43"/>
      <c r="AC21" s="43"/>
      <c r="AE21" s="35"/>
      <c r="AF21" s="36"/>
      <c r="AG21" s="36"/>
      <c r="AH21" s="36"/>
      <c r="AI21" s="35"/>
      <c r="AJ21" s="35"/>
    </row>
    <row r="22" spans="2:36" ht="15">
      <c r="B22" s="44" t="s">
        <v>28</v>
      </c>
      <c r="C22" s="45"/>
      <c r="D22" s="45" t="s">
        <v>29</v>
      </c>
      <c r="E22" s="44"/>
      <c r="F22" s="167" t="s">
        <v>26</v>
      </c>
      <c r="G22" s="167" t="s">
        <v>27</v>
      </c>
      <c r="H22" s="167" t="s">
        <v>30</v>
      </c>
      <c r="I22" s="22"/>
      <c r="Q22" s="33"/>
      <c r="R22" s="22"/>
      <c r="S22" s="22"/>
      <c r="T22" s="22"/>
      <c r="U22" s="46"/>
      <c r="V22" s="46"/>
      <c r="W22" s="46"/>
      <c r="X22" s="46"/>
      <c r="Y22" s="42"/>
      <c r="Z22" s="42"/>
      <c r="AA22" s="43"/>
      <c r="AB22" s="43"/>
      <c r="AC22" s="43"/>
      <c r="AE22" s="35"/>
      <c r="AF22" s="36"/>
      <c r="AG22" s="36"/>
      <c r="AH22" s="36"/>
      <c r="AI22" s="35"/>
      <c r="AJ22" s="35"/>
    </row>
    <row r="23" spans="1:36" ht="15">
      <c r="A23" s="47" t="s">
        <v>31</v>
      </c>
      <c r="B23" s="48">
        <v>2006</v>
      </c>
      <c r="C23" s="48">
        <v>2007</v>
      </c>
      <c r="D23" s="49">
        <v>2006</v>
      </c>
      <c r="E23" s="50">
        <v>2007</v>
      </c>
      <c r="F23" s="168"/>
      <c r="G23" s="168"/>
      <c r="H23" s="168"/>
      <c r="I23" s="22"/>
      <c r="Q23" s="33"/>
      <c r="R23" s="22"/>
      <c r="S23" s="22"/>
      <c r="T23" s="22"/>
      <c r="U23" s="46"/>
      <c r="V23" s="46"/>
      <c r="W23" s="46"/>
      <c r="X23" s="46"/>
      <c r="Y23" s="42"/>
      <c r="Z23" s="42"/>
      <c r="AA23" s="43"/>
      <c r="AB23" s="43"/>
      <c r="AC23" s="43"/>
      <c r="AE23" s="35"/>
      <c r="AF23" s="36"/>
      <c r="AG23" s="36"/>
      <c r="AH23" s="36"/>
      <c r="AI23" s="35"/>
      <c r="AJ23" s="35"/>
    </row>
    <row r="24" spans="1:36" ht="15">
      <c r="A24" s="18" t="s">
        <v>83</v>
      </c>
      <c r="B24" s="51">
        <v>2049584.5685199888</v>
      </c>
      <c r="C24" s="51">
        <v>2053421.7929099987</v>
      </c>
      <c r="D24" s="51">
        <v>552239.3429999994</v>
      </c>
      <c r="E24" s="51">
        <v>574202.9179999979</v>
      </c>
      <c r="F24" s="52">
        <f aca="true" t="shared" si="0" ref="F24:F41">IF(B24=0,100,((C24/B24)-1)*100)</f>
        <v>0.1872196175237928</v>
      </c>
      <c r="G24" s="52">
        <f aca="true" t="shared" si="1" ref="G24:G41">IF(D24=0,100,((E24/D24)-1)*100)</f>
        <v>3.9771840377548884</v>
      </c>
      <c r="H24" s="52">
        <f aca="true" t="shared" si="2" ref="H24:H41">IF(B24=0,1,IF(C24=0,-100,(((D24/B24)/(E24/C24))-1)*100))</f>
        <v>-3.64499621268346</v>
      </c>
      <c r="I24" s="22"/>
      <c r="Q24" s="33"/>
      <c r="R24" s="22"/>
      <c r="S24" s="22"/>
      <c r="T24" s="22"/>
      <c r="U24" s="46"/>
      <c r="V24" s="46"/>
      <c r="W24" s="46"/>
      <c r="X24" s="46"/>
      <c r="Y24" s="42"/>
      <c r="Z24" s="42"/>
      <c r="AA24" s="43"/>
      <c r="AB24" s="43"/>
      <c r="AC24" s="43"/>
      <c r="AE24" s="35"/>
      <c r="AF24" s="36"/>
      <c r="AG24" s="36"/>
      <c r="AH24" s="36"/>
      <c r="AI24" s="35"/>
      <c r="AJ24" s="35"/>
    </row>
    <row r="25" spans="1:37" ht="15">
      <c r="A25" s="18" t="s">
        <v>84</v>
      </c>
      <c r="B25" s="51">
        <v>657183.4179399981</v>
      </c>
      <c r="C25" s="51">
        <v>731245.0402799995</v>
      </c>
      <c r="D25" s="51">
        <v>106037.2049999998</v>
      </c>
      <c r="E25" s="51">
        <v>116922.4869999999</v>
      </c>
      <c r="F25" s="52">
        <f t="shared" si="0"/>
        <v>11.269551287851165</v>
      </c>
      <c r="G25" s="52">
        <f t="shared" si="1"/>
        <v>10.265530857777815</v>
      </c>
      <c r="H25" s="52">
        <f t="shared" si="2"/>
        <v>0.9105478586670435</v>
      </c>
      <c r="I25" s="22"/>
      <c r="Q25" s="33"/>
      <c r="R25" s="22"/>
      <c r="S25" s="22"/>
      <c r="T25" s="22"/>
      <c r="U25" s="46"/>
      <c r="V25" s="46"/>
      <c r="W25" s="46"/>
      <c r="X25" s="46"/>
      <c r="Y25" s="42"/>
      <c r="Z25" s="42"/>
      <c r="AA25" s="43"/>
      <c r="AB25" s="43"/>
      <c r="AC25" s="43"/>
      <c r="AD25" s="35"/>
      <c r="AE25" s="35"/>
      <c r="AF25" s="35"/>
      <c r="AG25" s="35"/>
      <c r="AH25" s="35"/>
      <c r="AI25" s="35"/>
      <c r="AJ25" s="35"/>
      <c r="AK25" s="35"/>
    </row>
    <row r="26" spans="1:37" ht="15">
      <c r="A26" s="18" t="s">
        <v>85</v>
      </c>
      <c r="B26" s="51">
        <v>514970.22884999984</v>
      </c>
      <c r="C26" s="51">
        <v>539086.0676400004</v>
      </c>
      <c r="D26" s="51">
        <v>519497.9869999998</v>
      </c>
      <c r="E26" s="51">
        <v>488397.33800000005</v>
      </c>
      <c r="F26" s="52">
        <f t="shared" si="0"/>
        <v>4.682957856389991</v>
      </c>
      <c r="G26" s="52">
        <f t="shared" si="1"/>
        <v>-5.9866736307487844</v>
      </c>
      <c r="H26" s="52">
        <f t="shared" si="2"/>
        <v>11.34906283948749</v>
      </c>
      <c r="I26" s="22"/>
      <c r="S26" s="35"/>
      <c r="T26" s="46"/>
      <c r="U26" s="46"/>
      <c r="V26" s="46"/>
      <c r="W26" s="46"/>
      <c r="X26" s="46"/>
      <c r="Y26" s="42"/>
      <c r="Z26" s="42"/>
      <c r="AA26" s="43"/>
      <c r="AB26" s="43"/>
      <c r="AC26" s="43"/>
      <c r="AD26" s="35"/>
      <c r="AE26" s="35"/>
      <c r="AF26" s="35"/>
      <c r="AG26" s="35"/>
      <c r="AH26" s="35"/>
      <c r="AI26" s="35"/>
      <c r="AJ26" s="35"/>
      <c r="AK26" s="35"/>
    </row>
    <row r="27" spans="1:37" ht="15">
      <c r="A27" s="18" t="s">
        <v>86</v>
      </c>
      <c r="B27" s="51">
        <v>197789.35461999988</v>
      </c>
      <c r="C27" s="51">
        <v>223640.4329700001</v>
      </c>
      <c r="D27" s="51">
        <v>90134.54000000005</v>
      </c>
      <c r="E27" s="51">
        <v>92693.54399999985</v>
      </c>
      <c r="F27" s="52">
        <f t="shared" si="0"/>
        <v>13.07000490479695</v>
      </c>
      <c r="G27" s="52">
        <f t="shared" si="1"/>
        <v>2.839093648228297</v>
      </c>
      <c r="H27" s="52">
        <f t="shared" si="2"/>
        <v>9.948465018142372</v>
      </c>
      <c r="I27" s="22"/>
      <c r="R27" s="53"/>
      <c r="S27" s="35"/>
      <c r="T27" s="46"/>
      <c r="U27" s="46"/>
      <c r="V27" s="46"/>
      <c r="W27" s="46"/>
      <c r="X27" s="46"/>
      <c r="Y27" s="42"/>
      <c r="Z27" s="42"/>
      <c r="AA27" s="43"/>
      <c r="AB27" s="43"/>
      <c r="AC27" s="43"/>
      <c r="AD27" s="35"/>
      <c r="AE27" s="35"/>
      <c r="AF27" s="35"/>
      <c r="AG27" s="35"/>
      <c r="AH27" s="35"/>
      <c r="AI27" s="35"/>
      <c r="AJ27" s="35"/>
      <c r="AK27" s="35"/>
    </row>
    <row r="28" spans="1:37" ht="15">
      <c r="A28" s="18" t="s">
        <v>87</v>
      </c>
      <c r="B28" s="51">
        <v>69952.89866000002</v>
      </c>
      <c r="C28" s="51">
        <v>74088.15783</v>
      </c>
      <c r="D28" s="51">
        <v>6951.073000000004</v>
      </c>
      <c r="E28" s="51">
        <v>6681.812999999998</v>
      </c>
      <c r="F28" s="52">
        <f t="shared" si="0"/>
        <v>5.91149080197384</v>
      </c>
      <c r="G28" s="52">
        <f t="shared" si="1"/>
        <v>-3.873646557876831</v>
      </c>
      <c r="H28" s="52">
        <f t="shared" si="2"/>
        <v>10.17945340633586</v>
      </c>
      <c r="I28" s="22"/>
      <c r="J28" s="35"/>
      <c r="K28" s="53"/>
      <c r="L28" s="53"/>
      <c r="M28" s="53"/>
      <c r="N28" s="53"/>
      <c r="O28" s="53"/>
      <c r="P28" s="35"/>
      <c r="Q28" s="53"/>
      <c r="R28" s="53"/>
      <c r="S28" s="35"/>
      <c r="T28" s="46"/>
      <c r="U28" s="46"/>
      <c r="V28" s="46"/>
      <c r="W28" s="46"/>
      <c r="X28" s="46"/>
      <c r="Y28" s="42"/>
      <c r="Z28" s="42"/>
      <c r="AA28" s="43"/>
      <c r="AB28" s="43"/>
      <c r="AC28" s="43"/>
      <c r="AD28" s="35"/>
      <c r="AE28" s="35"/>
      <c r="AF28" s="35"/>
      <c r="AG28" s="35"/>
      <c r="AH28" s="35"/>
      <c r="AI28" s="35"/>
      <c r="AJ28" s="35"/>
      <c r="AK28" s="35"/>
    </row>
    <row r="29" spans="1:37" ht="15">
      <c r="A29" s="18" t="s">
        <v>88</v>
      </c>
      <c r="B29" s="51">
        <v>43908.1588</v>
      </c>
      <c r="C29" s="51">
        <v>53111.10961999999</v>
      </c>
      <c r="D29" s="51">
        <v>62137.16399999993</v>
      </c>
      <c r="E29" s="51">
        <v>71987.85899999992</v>
      </c>
      <c r="F29" s="52">
        <f t="shared" si="0"/>
        <v>20.959546178921062</v>
      </c>
      <c r="G29" s="52">
        <f t="shared" si="1"/>
        <v>15.85314547023744</v>
      </c>
      <c r="H29" s="52">
        <f t="shared" si="2"/>
        <v>4.407649604986741</v>
      </c>
      <c r="I29" s="22"/>
      <c r="O29" s="53"/>
      <c r="S29" s="35"/>
      <c r="T29" s="46"/>
      <c r="U29" s="46"/>
      <c r="V29" s="46"/>
      <c r="W29" s="46"/>
      <c r="X29" s="46"/>
      <c r="Y29" s="42"/>
      <c r="Z29" s="42"/>
      <c r="AA29" s="43"/>
      <c r="AB29" s="43"/>
      <c r="AC29" s="43"/>
      <c r="AD29" s="35"/>
      <c r="AE29" s="35"/>
      <c r="AF29" s="35"/>
      <c r="AG29" s="35"/>
      <c r="AH29" s="35"/>
      <c r="AI29" s="35"/>
      <c r="AJ29" s="35"/>
      <c r="AK29" s="35"/>
    </row>
    <row r="30" spans="1:37" ht="15">
      <c r="A30" s="18" t="s">
        <v>89</v>
      </c>
      <c r="B30" s="51">
        <v>46182.65644</v>
      </c>
      <c r="C30" s="51">
        <v>46207.810079999996</v>
      </c>
      <c r="D30" s="51">
        <v>2308.0729999999994</v>
      </c>
      <c r="E30" s="51">
        <v>2185.171</v>
      </c>
      <c r="F30" s="52">
        <f t="shared" si="0"/>
        <v>0.054465554688643</v>
      </c>
      <c r="G30" s="52">
        <f t="shared" si="1"/>
        <v>-5.324874906469579</v>
      </c>
      <c r="H30" s="52">
        <f t="shared" si="2"/>
        <v>5.681894220730044</v>
      </c>
      <c r="I30" s="22"/>
      <c r="O30" s="53"/>
      <c r="S30" s="35"/>
      <c r="X30" s="46"/>
      <c r="Y30" s="42"/>
      <c r="Z30" s="42"/>
      <c r="AA30" s="43"/>
      <c r="AB30" s="43"/>
      <c r="AC30" s="43"/>
      <c r="AD30" s="35"/>
      <c r="AE30" s="35"/>
      <c r="AF30" s="35"/>
      <c r="AG30" s="35"/>
      <c r="AH30" s="35"/>
      <c r="AI30" s="35"/>
      <c r="AJ30" s="35"/>
      <c r="AK30" s="35"/>
    </row>
    <row r="31" spans="1:37" ht="15">
      <c r="A31" s="18" t="s">
        <v>98</v>
      </c>
      <c r="B31" s="51">
        <v>32543.53687000001</v>
      </c>
      <c r="C31" s="51">
        <v>40269.004600000015</v>
      </c>
      <c r="D31" s="51">
        <v>41401.117999999966</v>
      </c>
      <c r="E31" s="51">
        <v>51788.230999999985</v>
      </c>
      <c r="F31" s="52">
        <f t="shared" si="0"/>
        <v>23.738869443909948</v>
      </c>
      <c r="G31" s="52">
        <f t="shared" si="1"/>
        <v>25.088967404213648</v>
      </c>
      <c r="H31" s="52">
        <f t="shared" si="2"/>
        <v>-1.0793101808419192</v>
      </c>
      <c r="I31" s="22"/>
      <c r="O31" s="53"/>
      <c r="S31" s="53"/>
      <c r="X31" s="42"/>
      <c r="Y31" s="42"/>
      <c r="Z31" s="42"/>
      <c r="AA31" s="43"/>
      <c r="AB31" s="43"/>
      <c r="AC31" s="43"/>
      <c r="AD31" s="35"/>
      <c r="AE31" s="35"/>
      <c r="AF31" s="35"/>
      <c r="AG31" s="35"/>
      <c r="AH31" s="35"/>
      <c r="AI31" s="35"/>
      <c r="AJ31" s="35"/>
      <c r="AK31" s="35"/>
    </row>
    <row r="32" spans="1:37" ht="15">
      <c r="A32" s="18" t="s">
        <v>90</v>
      </c>
      <c r="B32" s="51">
        <v>33821.18523999999</v>
      </c>
      <c r="C32" s="51">
        <v>38443.19522999998</v>
      </c>
      <c r="D32" s="51">
        <v>3985.9550000000017</v>
      </c>
      <c r="E32" s="51">
        <v>4528.360999999997</v>
      </c>
      <c r="F32" s="52">
        <f t="shared" si="0"/>
        <v>13.666020150392555</v>
      </c>
      <c r="G32" s="52">
        <f t="shared" si="1"/>
        <v>13.607930847187056</v>
      </c>
      <c r="H32" s="52">
        <f t="shared" si="2"/>
        <v>0.0511313803290836</v>
      </c>
      <c r="I32" s="22"/>
      <c r="O32" s="53"/>
      <c r="R32" s="53"/>
      <c r="S32" s="53"/>
      <c r="X32" s="42"/>
      <c r="Y32" s="42"/>
      <c r="Z32" s="42"/>
      <c r="AA32" s="43"/>
      <c r="AB32" s="43"/>
      <c r="AC32" s="43"/>
      <c r="AD32" s="35"/>
      <c r="AE32" s="35"/>
      <c r="AF32" s="35"/>
      <c r="AG32" s="35"/>
      <c r="AH32" s="35"/>
      <c r="AI32" s="35"/>
      <c r="AJ32" s="35"/>
      <c r="AK32" s="35"/>
    </row>
    <row r="33" spans="1:37" ht="15">
      <c r="A33" s="18" t="s">
        <v>91</v>
      </c>
      <c r="B33" s="51">
        <v>11979.957699999999</v>
      </c>
      <c r="C33" s="51">
        <v>12266.426190000002</v>
      </c>
      <c r="D33" s="51">
        <v>1388.1779999999999</v>
      </c>
      <c r="E33" s="51">
        <v>1367.258</v>
      </c>
      <c r="F33" s="52">
        <f t="shared" si="0"/>
        <v>2.3912312311420214</v>
      </c>
      <c r="G33" s="52">
        <f t="shared" si="1"/>
        <v>-1.5070113486887027</v>
      </c>
      <c r="H33" s="52">
        <f t="shared" si="2"/>
        <v>3.9578884072971166</v>
      </c>
      <c r="I33" s="22"/>
      <c r="O33" s="53"/>
      <c r="R33" s="53"/>
      <c r="S33" s="53"/>
      <c r="X33" s="42"/>
      <c r="Y33" s="42"/>
      <c r="Z33" s="42"/>
      <c r="AA33" s="43"/>
      <c r="AB33" s="43"/>
      <c r="AC33" s="43"/>
      <c r="AD33" s="35"/>
      <c r="AE33" s="35"/>
      <c r="AF33" s="35"/>
      <c r="AG33" s="35"/>
      <c r="AH33" s="35"/>
      <c r="AI33" s="35"/>
      <c r="AJ33" s="35"/>
      <c r="AK33" s="35"/>
    </row>
    <row r="34" spans="1:37" ht="15">
      <c r="A34" s="18" t="s">
        <v>92</v>
      </c>
      <c r="B34" s="51">
        <v>17957.798210000004</v>
      </c>
      <c r="C34" s="51">
        <v>10291.221370000005</v>
      </c>
      <c r="D34" s="51">
        <v>3421.065999999998</v>
      </c>
      <c r="E34" s="51">
        <v>1864.8480000000002</v>
      </c>
      <c r="F34" s="52">
        <f t="shared" si="0"/>
        <v>-42.692187262304685</v>
      </c>
      <c r="G34" s="52">
        <f t="shared" si="1"/>
        <v>-45.48927147269297</v>
      </c>
      <c r="H34" s="52">
        <f t="shared" si="2"/>
        <v>5.131254499721272</v>
      </c>
      <c r="I34" s="22"/>
      <c r="O34" s="53"/>
      <c r="R34" s="53"/>
      <c r="S34" s="53"/>
      <c r="X34" s="42"/>
      <c r="Y34" s="42"/>
      <c r="Z34" s="42"/>
      <c r="AA34" s="43"/>
      <c r="AB34" s="43"/>
      <c r="AC34" s="43"/>
      <c r="AD34" s="35"/>
      <c r="AE34" s="35"/>
      <c r="AF34" s="35"/>
      <c r="AG34" s="35"/>
      <c r="AH34" s="35"/>
      <c r="AI34" s="35"/>
      <c r="AJ34" s="35"/>
      <c r="AK34" s="35"/>
    </row>
    <row r="35" spans="1:37" ht="15">
      <c r="A35" s="18" t="s">
        <v>93</v>
      </c>
      <c r="B35" s="51">
        <v>1808.3488399999994</v>
      </c>
      <c r="C35" s="51">
        <v>1872.8308400000003</v>
      </c>
      <c r="D35" s="51">
        <v>81.42699999999999</v>
      </c>
      <c r="E35" s="51">
        <v>62.03599999999998</v>
      </c>
      <c r="F35" s="52">
        <f t="shared" si="0"/>
        <v>3.56579430769568</v>
      </c>
      <c r="G35" s="52">
        <f t="shared" si="1"/>
        <v>-23.813968339739912</v>
      </c>
      <c r="H35" s="52">
        <f t="shared" si="2"/>
        <v>35.93803490058578</v>
      </c>
      <c r="I35" s="22"/>
      <c r="K35" s="54"/>
      <c r="L35" s="54"/>
      <c r="M35" s="54"/>
      <c r="N35" s="54"/>
      <c r="O35" s="53"/>
      <c r="R35" s="53"/>
      <c r="S35" s="53"/>
      <c r="X35" s="42"/>
      <c r="Y35" s="42"/>
      <c r="Z35" s="42"/>
      <c r="AA35" s="43"/>
      <c r="AB35" s="43"/>
      <c r="AC35" s="43"/>
      <c r="AD35" s="35"/>
      <c r="AE35" s="35"/>
      <c r="AF35" s="35"/>
      <c r="AG35" s="35"/>
      <c r="AH35" s="35"/>
      <c r="AI35" s="35"/>
      <c r="AJ35" s="35"/>
      <c r="AK35" s="35"/>
    </row>
    <row r="36" spans="1:37" ht="15">
      <c r="A36" s="18" t="s">
        <v>94</v>
      </c>
      <c r="B36" s="51">
        <v>3123.5748700000013</v>
      </c>
      <c r="C36" s="51">
        <v>1306.4366000000005</v>
      </c>
      <c r="D36" s="51">
        <v>704.6850000000005</v>
      </c>
      <c r="E36" s="51">
        <v>201.023</v>
      </c>
      <c r="F36" s="52">
        <f t="shared" si="0"/>
        <v>-58.174954839484926</v>
      </c>
      <c r="G36" s="52">
        <f t="shared" si="1"/>
        <v>-71.47335334227351</v>
      </c>
      <c r="H36" s="52">
        <f t="shared" si="2"/>
        <v>46.61746142947614</v>
      </c>
      <c r="I36" s="22"/>
      <c r="K36" s="54"/>
      <c r="L36" s="54"/>
      <c r="M36" s="54"/>
      <c r="N36" s="54"/>
      <c r="O36" s="53"/>
      <c r="R36" s="53"/>
      <c r="S36" s="53"/>
      <c r="X36" s="42"/>
      <c r="Y36" s="42"/>
      <c r="Z36" s="42"/>
      <c r="AA36" s="43"/>
      <c r="AB36" s="43"/>
      <c r="AC36" s="43"/>
      <c r="AD36" s="35"/>
      <c r="AE36" s="35"/>
      <c r="AF36" s="35"/>
      <c r="AG36" s="35"/>
      <c r="AH36" s="35"/>
      <c r="AI36" s="35"/>
      <c r="AJ36" s="35"/>
      <c r="AK36" s="35"/>
    </row>
    <row r="37" spans="1:37" ht="15">
      <c r="A37" s="18" t="s">
        <v>95</v>
      </c>
      <c r="B37" s="51">
        <v>964.9075</v>
      </c>
      <c r="C37" s="51">
        <v>1088.01</v>
      </c>
      <c r="D37" s="51">
        <v>133</v>
      </c>
      <c r="E37" s="51">
        <v>148.5</v>
      </c>
      <c r="F37" s="52">
        <f t="shared" si="0"/>
        <v>12.757958664431568</v>
      </c>
      <c r="G37" s="52">
        <f t="shared" si="1"/>
        <v>11.654135338345872</v>
      </c>
      <c r="H37" s="52">
        <f t="shared" si="2"/>
        <v>0.9886094435649806</v>
      </c>
      <c r="I37" s="22"/>
      <c r="K37" s="54"/>
      <c r="L37" s="54"/>
      <c r="M37" s="54"/>
      <c r="N37" s="54"/>
      <c r="O37" s="53"/>
      <c r="R37" s="53"/>
      <c r="S37" s="53"/>
      <c r="X37" s="42"/>
      <c r="Y37" s="42"/>
      <c r="Z37" s="42"/>
      <c r="AA37" s="43"/>
      <c r="AB37" s="43"/>
      <c r="AC37" s="43"/>
      <c r="AD37" s="35"/>
      <c r="AE37" s="35"/>
      <c r="AF37" s="35"/>
      <c r="AG37" s="35"/>
      <c r="AH37" s="35"/>
      <c r="AI37" s="35"/>
      <c r="AJ37" s="35"/>
      <c r="AK37" s="35"/>
    </row>
    <row r="38" spans="1:37" ht="15">
      <c r="A38" s="18" t="s">
        <v>96</v>
      </c>
      <c r="B38" s="51">
        <v>640.67325</v>
      </c>
      <c r="C38" s="51">
        <v>400.28625</v>
      </c>
      <c r="D38" s="51">
        <v>143.869</v>
      </c>
      <c r="E38" s="51">
        <v>88.954</v>
      </c>
      <c r="F38" s="52">
        <f t="shared" si="0"/>
        <v>-37.520998418460586</v>
      </c>
      <c r="G38" s="52">
        <f t="shared" si="1"/>
        <v>-38.17014089206153</v>
      </c>
      <c r="H38" s="52">
        <f t="shared" si="2"/>
        <v>1.0498850926826675</v>
      </c>
      <c r="I38" s="22"/>
      <c r="K38" s="54"/>
      <c r="L38" s="54"/>
      <c r="M38" s="54"/>
      <c r="N38" s="54"/>
      <c r="O38" s="53"/>
      <c r="R38" s="53"/>
      <c r="S38" s="53"/>
      <c r="X38" s="42"/>
      <c r="Y38" s="42"/>
      <c r="Z38" s="42"/>
      <c r="AA38" s="43"/>
      <c r="AB38" s="43"/>
      <c r="AC38" s="43"/>
      <c r="AD38" s="35"/>
      <c r="AE38" s="35"/>
      <c r="AF38" s="35"/>
      <c r="AG38" s="35"/>
      <c r="AH38" s="35"/>
      <c r="AI38" s="35"/>
      <c r="AJ38" s="35"/>
      <c r="AK38" s="35"/>
    </row>
    <row r="39" spans="1:37" ht="15">
      <c r="A39" s="18" t="s">
        <v>101</v>
      </c>
      <c r="B39" s="51">
        <v>494.95695</v>
      </c>
      <c r="C39" s="51">
        <v>149.50209999999998</v>
      </c>
      <c r="D39" s="51">
        <v>339.30800000000005</v>
      </c>
      <c r="E39" s="51">
        <v>121.4</v>
      </c>
      <c r="F39" s="52">
        <f t="shared" si="0"/>
        <v>-69.79492862965154</v>
      </c>
      <c r="G39" s="52">
        <f t="shared" si="1"/>
        <v>-64.22129746425077</v>
      </c>
      <c r="H39" s="52">
        <f t="shared" si="2"/>
        <v>-15.578069550822082</v>
      </c>
      <c r="I39" s="22"/>
      <c r="K39" s="54"/>
      <c r="L39" s="54"/>
      <c r="M39" s="54"/>
      <c r="N39" s="54"/>
      <c r="O39" s="53"/>
      <c r="R39" s="53"/>
      <c r="S39" s="53"/>
      <c r="X39" s="42"/>
      <c r="Y39" s="42"/>
      <c r="Z39" s="42"/>
      <c r="AA39" s="43"/>
      <c r="AB39" s="43"/>
      <c r="AC39" s="43"/>
      <c r="AD39" s="35"/>
      <c r="AE39" s="35"/>
      <c r="AF39" s="35"/>
      <c r="AG39" s="35"/>
      <c r="AH39" s="35"/>
      <c r="AI39" s="35"/>
      <c r="AJ39" s="35"/>
      <c r="AK39" s="35"/>
    </row>
    <row r="40" spans="1:37" ht="15">
      <c r="A40" s="18" t="s">
        <v>97</v>
      </c>
      <c r="B40" s="51">
        <v>24.061049999999998</v>
      </c>
      <c r="C40" s="51"/>
      <c r="D40" s="51">
        <v>31.68</v>
      </c>
      <c r="E40" s="51"/>
      <c r="F40" s="52">
        <f t="shared" si="0"/>
        <v>-100</v>
      </c>
      <c r="G40" s="52">
        <f t="shared" si="1"/>
        <v>-100</v>
      </c>
      <c r="H40" s="52">
        <f t="shared" si="2"/>
        <v>-100</v>
      </c>
      <c r="I40" s="22"/>
      <c r="K40" s="54"/>
      <c r="L40" s="54"/>
      <c r="M40" s="54"/>
      <c r="N40" s="54"/>
      <c r="O40" s="53"/>
      <c r="R40" s="53"/>
      <c r="S40" s="53"/>
      <c r="X40" s="42"/>
      <c r="Y40" s="42"/>
      <c r="Z40" s="42"/>
      <c r="AA40" s="43"/>
      <c r="AB40" s="43"/>
      <c r="AC40" s="43"/>
      <c r="AD40" s="35"/>
      <c r="AE40" s="35"/>
      <c r="AF40" s="35"/>
      <c r="AG40" s="35"/>
      <c r="AH40" s="35"/>
      <c r="AI40" s="35"/>
      <c r="AJ40" s="35"/>
      <c r="AK40" s="35"/>
    </row>
    <row r="41" spans="1:37" ht="15">
      <c r="A41" s="55" t="s">
        <v>33</v>
      </c>
      <c r="B41" s="56">
        <f>SUM(B24:B40)</f>
        <v>3682930.2843099874</v>
      </c>
      <c r="C41" s="56">
        <f>SUM(C24:C40)</f>
        <v>3826887.324509999</v>
      </c>
      <c r="D41" s="56">
        <f>SUM(D24:D40)</f>
        <v>1390935.6709999992</v>
      </c>
      <c r="E41" s="56">
        <f>SUM(E24:E40)</f>
        <v>1413241.7409999974</v>
      </c>
      <c r="F41" s="52">
        <f t="shared" si="0"/>
        <v>3.9087636497844302</v>
      </c>
      <c r="G41" s="52">
        <f t="shared" si="1"/>
        <v>1.603673733089428</v>
      </c>
      <c r="H41" s="52">
        <f t="shared" si="2"/>
        <v>2.26870725437589</v>
      </c>
      <c r="I41" s="22"/>
      <c r="R41" s="53"/>
      <c r="S41" s="53"/>
      <c r="T41" s="57"/>
      <c r="U41" s="41"/>
      <c r="V41" s="41"/>
      <c r="W41" s="42"/>
      <c r="X41" s="42"/>
      <c r="Y41" s="42"/>
      <c r="Z41" s="42"/>
      <c r="AA41" s="43"/>
      <c r="AB41" s="43"/>
      <c r="AC41" s="43"/>
      <c r="AD41" s="35"/>
      <c r="AE41" s="35"/>
      <c r="AF41" s="35"/>
      <c r="AG41" s="35"/>
      <c r="AH41" s="35"/>
      <c r="AI41" s="35"/>
      <c r="AJ41" s="35"/>
      <c r="AK41" s="35"/>
    </row>
    <row r="42" spans="1:37" ht="15">
      <c r="A42" s="58"/>
      <c r="B42" s="59"/>
      <c r="C42" s="59"/>
      <c r="D42" s="60"/>
      <c r="E42" s="60"/>
      <c r="F42" s="61"/>
      <c r="G42" s="61"/>
      <c r="H42" s="61"/>
      <c r="I42" s="22"/>
      <c r="R42" s="53"/>
      <c r="S42" s="53"/>
      <c r="T42" s="57"/>
      <c r="U42" s="41"/>
      <c r="V42" s="41"/>
      <c r="W42" s="42"/>
      <c r="X42" s="42"/>
      <c r="Y42" s="42"/>
      <c r="Z42" s="42"/>
      <c r="AA42" s="43"/>
      <c r="AB42" s="43"/>
      <c r="AC42" s="43"/>
      <c r="AD42" s="35"/>
      <c r="AE42" s="35"/>
      <c r="AF42" s="35"/>
      <c r="AG42" s="35"/>
      <c r="AH42" s="35"/>
      <c r="AI42" s="35"/>
      <c r="AJ42" s="35"/>
      <c r="AK42" s="35"/>
    </row>
    <row r="43" spans="1:37" ht="15">
      <c r="A43" s="58"/>
      <c r="B43" s="60"/>
      <c r="C43" s="62"/>
      <c r="D43" s="62"/>
      <c r="E43" s="62"/>
      <c r="F43" s="61"/>
      <c r="G43" s="61"/>
      <c r="H43" s="61"/>
      <c r="I43" s="22"/>
      <c r="R43" s="53"/>
      <c r="S43" s="53"/>
      <c r="T43" s="57"/>
      <c r="U43" s="41"/>
      <c r="V43" s="41"/>
      <c r="W43" s="42"/>
      <c r="X43" s="42"/>
      <c r="Y43" s="42"/>
      <c r="Z43" s="42"/>
      <c r="AA43" s="43"/>
      <c r="AB43" s="43"/>
      <c r="AC43" s="43"/>
      <c r="AD43" s="35"/>
      <c r="AE43" s="35"/>
      <c r="AF43" s="35"/>
      <c r="AG43" s="35"/>
      <c r="AH43" s="35"/>
      <c r="AI43" s="35"/>
      <c r="AJ43" s="35"/>
      <c r="AK43" s="35"/>
    </row>
    <row r="44" spans="1:37" ht="15">
      <c r="A44" s="58"/>
      <c r="B44" s="60"/>
      <c r="C44" s="62"/>
      <c r="D44" s="62"/>
      <c r="E44" s="62"/>
      <c r="F44" s="61"/>
      <c r="G44" s="61"/>
      <c r="H44" s="61"/>
      <c r="I44" s="22"/>
      <c r="R44" s="53"/>
      <c r="S44" s="53"/>
      <c r="T44" s="57"/>
      <c r="U44" s="41"/>
      <c r="V44" s="41"/>
      <c r="W44" s="42"/>
      <c r="X44" s="42"/>
      <c r="Y44" s="42"/>
      <c r="Z44" s="42"/>
      <c r="AA44" s="43"/>
      <c r="AB44" s="43"/>
      <c r="AC44" s="43"/>
      <c r="AD44" s="35"/>
      <c r="AE44" s="35"/>
      <c r="AF44" s="35"/>
      <c r="AG44" s="35"/>
      <c r="AH44" s="35"/>
      <c r="AI44" s="35"/>
      <c r="AJ44" s="35"/>
      <c r="AK44" s="35"/>
    </row>
    <row r="45" spans="1:37" ht="15">
      <c r="A45" s="17"/>
      <c r="B45" s="23" t="s">
        <v>72</v>
      </c>
      <c r="C45" s="23"/>
      <c r="D45" s="23"/>
      <c r="E45" s="23"/>
      <c r="F45" s="23" t="str">
        <f>+G20</f>
        <v>A DICIEMBRE 2006-2007</v>
      </c>
      <c r="G45" s="63"/>
      <c r="H45" s="17"/>
      <c r="I45" s="22"/>
      <c r="R45" s="53"/>
      <c r="S45" s="53"/>
      <c r="T45" s="57"/>
      <c r="U45" s="41"/>
      <c r="V45" s="41"/>
      <c r="W45" s="42"/>
      <c r="X45" s="42"/>
      <c r="Y45" s="42"/>
      <c r="Z45" s="42"/>
      <c r="AA45" s="43"/>
      <c r="AB45" s="43"/>
      <c r="AC45" s="43"/>
      <c r="AD45" s="35"/>
      <c r="AE45" s="35"/>
      <c r="AF45" s="35"/>
      <c r="AG45" s="35"/>
      <c r="AH45" s="35"/>
      <c r="AI45" s="35"/>
      <c r="AJ45" s="35"/>
      <c r="AK45" s="35"/>
    </row>
    <row r="46" spans="1:37" ht="15">
      <c r="A46" s="95"/>
      <c r="B46" s="96" t="s">
        <v>26</v>
      </c>
      <c r="C46" s="96"/>
      <c r="D46" s="96" t="s">
        <v>27</v>
      </c>
      <c r="E46" s="96"/>
      <c r="F46" s="169" t="s">
        <v>82</v>
      </c>
      <c r="G46" s="170"/>
      <c r="H46" s="171"/>
      <c r="I46" s="22"/>
      <c r="R46" s="53"/>
      <c r="S46" s="53"/>
      <c r="T46" s="57"/>
      <c r="U46" s="41"/>
      <c r="V46" s="41"/>
      <c r="W46" s="42"/>
      <c r="X46" s="42"/>
      <c r="Y46" s="42"/>
      <c r="Z46" s="42"/>
      <c r="AA46" s="43"/>
      <c r="AB46" s="43"/>
      <c r="AC46" s="43"/>
      <c r="AD46" s="35"/>
      <c r="AE46" s="35"/>
      <c r="AF46" s="35"/>
      <c r="AG46" s="35"/>
      <c r="AH46" s="35"/>
      <c r="AI46" s="35"/>
      <c r="AJ46" s="35"/>
      <c r="AK46" s="35"/>
    </row>
    <row r="47" spans="1:37" ht="15">
      <c r="A47" s="95" t="s">
        <v>35</v>
      </c>
      <c r="B47" s="96" t="s">
        <v>28</v>
      </c>
      <c r="C47" s="96"/>
      <c r="D47" s="96" t="s">
        <v>29</v>
      </c>
      <c r="E47" s="96"/>
      <c r="F47" s="162" t="s">
        <v>26</v>
      </c>
      <c r="G47" s="162" t="s">
        <v>27</v>
      </c>
      <c r="H47" s="162" t="s">
        <v>30</v>
      </c>
      <c r="I47" s="22"/>
      <c r="R47" s="53"/>
      <c r="S47" s="53"/>
      <c r="T47" s="57"/>
      <c r="U47" s="41"/>
      <c r="V47" s="41"/>
      <c r="W47" s="42"/>
      <c r="X47" s="42"/>
      <c r="Y47" s="42"/>
      <c r="Z47" s="42"/>
      <c r="AA47" s="43"/>
      <c r="AB47" s="43"/>
      <c r="AC47" s="43"/>
      <c r="AD47" s="35"/>
      <c r="AE47" s="35"/>
      <c r="AF47" s="35"/>
      <c r="AG47" s="35"/>
      <c r="AH47" s="35"/>
      <c r="AI47" s="35"/>
      <c r="AJ47" s="35"/>
      <c r="AK47" s="35"/>
    </row>
    <row r="48" spans="1:37" ht="15">
      <c r="A48" s="95"/>
      <c r="B48" s="97">
        <f>+B185</f>
        <v>2006</v>
      </c>
      <c r="C48" s="97">
        <f>+C185</f>
        <v>2007</v>
      </c>
      <c r="D48" s="97">
        <f>+D185</f>
        <v>2006</v>
      </c>
      <c r="E48" s="97">
        <f>+E185</f>
        <v>2007</v>
      </c>
      <c r="F48" s="163"/>
      <c r="G48" s="163"/>
      <c r="H48" s="163"/>
      <c r="I48" s="22"/>
      <c r="R48" s="53"/>
      <c r="S48" s="53"/>
      <c r="T48" s="57"/>
      <c r="U48" s="41"/>
      <c r="V48" s="41"/>
      <c r="W48" s="42"/>
      <c r="X48" s="42"/>
      <c r="Y48" s="42"/>
      <c r="Z48" s="42"/>
      <c r="AA48" s="43"/>
      <c r="AB48" s="43"/>
      <c r="AC48" s="43"/>
      <c r="AD48" s="35"/>
      <c r="AE48" s="35"/>
      <c r="AF48" s="35"/>
      <c r="AG48" s="35"/>
      <c r="AH48" s="35"/>
      <c r="AI48" s="35"/>
      <c r="AJ48" s="35"/>
      <c r="AK48" s="35"/>
    </row>
    <row r="49" spans="1:37" ht="15">
      <c r="A49" s="79" t="s">
        <v>102</v>
      </c>
      <c r="B49" s="80">
        <v>743617.5821000001</v>
      </c>
      <c r="C49" s="80">
        <v>693342.29852</v>
      </c>
      <c r="D49" s="80">
        <v>156958.57200000016</v>
      </c>
      <c r="E49" s="80">
        <v>154223.06699999966</v>
      </c>
      <c r="F49" s="98">
        <f aca="true" t="shared" si="3" ref="F49:F59">IF(B49=0,100,((C49/B49)-1)*100)</f>
        <v>-6.7609057115111675</v>
      </c>
      <c r="G49" s="98">
        <f aca="true" t="shared" si="4" ref="G49:G59">IF(D49=0,100,((E49/D49)-1)*100)</f>
        <v>-1.7428197550118485</v>
      </c>
      <c r="H49" s="98">
        <f aca="true" t="shared" si="5" ref="H49:H59">IF(B49=0,1,IF(C49=0,-100,(((D49/B49)/(E49/C49))-1)*100))</f>
        <v>-5.1070933889895365</v>
      </c>
      <c r="I49" s="22"/>
      <c r="J49" s="64"/>
      <c r="R49" s="53"/>
      <c r="S49" s="53"/>
      <c r="T49" s="57"/>
      <c r="U49" s="41"/>
      <c r="V49" s="41"/>
      <c r="W49" s="42"/>
      <c r="X49" s="42"/>
      <c r="Y49" s="42"/>
      <c r="Z49" s="42"/>
      <c r="AA49" s="43"/>
      <c r="AB49" s="43"/>
      <c r="AC49" s="43"/>
      <c r="AD49" s="35"/>
      <c r="AE49" s="35"/>
      <c r="AF49" s="35"/>
      <c r="AG49" s="35"/>
      <c r="AH49" s="35"/>
      <c r="AI49" s="35"/>
      <c r="AJ49" s="35"/>
      <c r="AK49" s="35"/>
    </row>
    <row r="50" spans="1:37" ht="15">
      <c r="A50" s="94" t="s">
        <v>79</v>
      </c>
      <c r="B50" s="80">
        <v>324815.69074000063</v>
      </c>
      <c r="C50" s="80">
        <v>353323.97862999997</v>
      </c>
      <c r="D50" s="80">
        <v>47311.68800000001</v>
      </c>
      <c r="E50" s="80">
        <v>46005.22699999995</v>
      </c>
      <c r="F50" s="98">
        <f t="shared" si="3"/>
        <v>8.776758236355908</v>
      </c>
      <c r="G50" s="98">
        <f t="shared" si="4"/>
        <v>-2.7613916459714116</v>
      </c>
      <c r="H50" s="98">
        <f t="shared" si="5"/>
        <v>11.865811407253958</v>
      </c>
      <c r="I50" s="22"/>
      <c r="J50" s="64"/>
      <c r="R50" s="53"/>
      <c r="S50" s="53"/>
      <c r="T50" s="57"/>
      <c r="U50" s="41"/>
      <c r="V50" s="41"/>
      <c r="W50" s="42"/>
      <c r="X50" s="42"/>
      <c r="Y50" s="42"/>
      <c r="Z50" s="42"/>
      <c r="AA50" s="43"/>
      <c r="AB50" s="43"/>
      <c r="AC50" s="43"/>
      <c r="AD50" s="35"/>
      <c r="AE50" s="35"/>
      <c r="AF50" s="35"/>
      <c r="AG50" s="35"/>
      <c r="AH50" s="35"/>
      <c r="AI50" s="35"/>
      <c r="AJ50" s="35"/>
      <c r="AK50" s="35"/>
    </row>
    <row r="51" spans="1:37" ht="15">
      <c r="A51" s="94" t="s">
        <v>36</v>
      </c>
      <c r="B51" s="80">
        <v>178538.67802000025</v>
      </c>
      <c r="C51" s="80">
        <v>163345.18963000004</v>
      </c>
      <c r="D51" s="80">
        <v>30001.21499999998</v>
      </c>
      <c r="E51" s="80">
        <v>25959.002999999957</v>
      </c>
      <c r="F51" s="98">
        <f t="shared" si="3"/>
        <v>-8.509914242950877</v>
      </c>
      <c r="G51" s="98">
        <f t="shared" si="4"/>
        <v>-13.473494323479985</v>
      </c>
      <c r="H51" s="98">
        <f t="shared" si="5"/>
        <v>5.736485070927855</v>
      </c>
      <c r="I51" s="22"/>
      <c r="J51" s="64"/>
      <c r="R51" s="53"/>
      <c r="S51" s="53"/>
      <c r="T51" s="57"/>
      <c r="U51" s="41"/>
      <c r="V51" s="41"/>
      <c r="W51" s="42"/>
      <c r="X51" s="42"/>
      <c r="Y51" s="42"/>
      <c r="Z51" s="42"/>
      <c r="AA51" s="43"/>
      <c r="AB51" s="43"/>
      <c r="AC51" s="43"/>
      <c r="AD51" s="35"/>
      <c r="AE51" s="35"/>
      <c r="AF51" s="35"/>
      <c r="AG51" s="35"/>
      <c r="AH51" s="35"/>
      <c r="AI51" s="35"/>
      <c r="AJ51" s="35"/>
      <c r="AK51" s="35"/>
    </row>
    <row r="52" spans="1:37" ht="15">
      <c r="A52" s="94" t="s">
        <v>37</v>
      </c>
      <c r="B52" s="80">
        <v>113583.26070999989</v>
      </c>
      <c r="C52" s="80">
        <v>112272.69395999996</v>
      </c>
      <c r="D52" s="80">
        <v>23548.778000000002</v>
      </c>
      <c r="E52" s="80">
        <v>26830.176</v>
      </c>
      <c r="F52" s="98">
        <f t="shared" si="3"/>
        <v>-1.1538379351038852</v>
      </c>
      <c r="G52" s="98">
        <f t="shared" si="4"/>
        <v>13.934472523372543</v>
      </c>
      <c r="H52" s="98">
        <f t="shared" si="5"/>
        <v>-13.2429721438182</v>
      </c>
      <c r="I52" s="22"/>
      <c r="J52" s="64"/>
      <c r="R52" s="53"/>
      <c r="S52" s="53"/>
      <c r="T52" s="57"/>
      <c r="U52" s="41"/>
      <c r="V52" s="41"/>
      <c r="W52" s="42"/>
      <c r="X52" s="42"/>
      <c r="Y52" s="42"/>
      <c r="Z52" s="42"/>
      <c r="AA52" s="43"/>
      <c r="AB52" s="43"/>
      <c r="AC52" s="43"/>
      <c r="AD52" s="35"/>
      <c r="AE52" s="35"/>
      <c r="AF52" s="35"/>
      <c r="AG52" s="35"/>
      <c r="AH52" s="35"/>
      <c r="AI52" s="35"/>
      <c r="AJ52" s="35"/>
      <c r="AK52" s="35"/>
    </row>
    <row r="53" spans="1:37" ht="15">
      <c r="A53" s="94" t="s">
        <v>38</v>
      </c>
      <c r="B53" s="80">
        <v>84432.48824999991</v>
      </c>
      <c r="C53" s="80">
        <v>92191.8628200002</v>
      </c>
      <c r="D53" s="80">
        <v>28673.131000000005</v>
      </c>
      <c r="E53" s="80">
        <v>24550.774000000027</v>
      </c>
      <c r="F53" s="98">
        <f t="shared" si="3"/>
        <v>9.190034228323608</v>
      </c>
      <c r="G53" s="98">
        <f t="shared" si="4"/>
        <v>-14.377073086298031</v>
      </c>
      <c r="H53" s="98">
        <f t="shared" si="5"/>
        <v>27.524295377538934</v>
      </c>
      <c r="I53" s="22"/>
      <c r="J53" s="64"/>
      <c r="R53" s="53"/>
      <c r="S53" s="53"/>
      <c r="T53" s="57"/>
      <c r="U53" s="41"/>
      <c r="V53" s="41"/>
      <c r="W53" s="42"/>
      <c r="X53" s="42"/>
      <c r="Y53" s="42"/>
      <c r="Z53" s="42"/>
      <c r="AA53" s="43"/>
      <c r="AB53" s="43"/>
      <c r="AC53" s="43"/>
      <c r="AD53" s="35"/>
      <c r="AE53" s="35"/>
      <c r="AF53" s="35"/>
      <c r="AG53" s="35"/>
      <c r="AH53" s="35"/>
      <c r="AI53" s="35"/>
      <c r="AJ53" s="35"/>
      <c r="AK53" s="35"/>
    </row>
    <row r="54" spans="1:37" ht="15">
      <c r="A54" s="94" t="s">
        <v>39</v>
      </c>
      <c r="B54" s="80">
        <v>59104.62796000001</v>
      </c>
      <c r="C54" s="80">
        <v>79924.06948000006</v>
      </c>
      <c r="D54" s="80">
        <v>21060.594999999994</v>
      </c>
      <c r="E54" s="80">
        <v>26347.29899999997</v>
      </c>
      <c r="F54" s="98">
        <f t="shared" si="3"/>
        <v>35.22472306921538</v>
      </c>
      <c r="G54" s="98">
        <f t="shared" si="4"/>
        <v>25.10234872281614</v>
      </c>
      <c r="H54" s="98">
        <f t="shared" si="5"/>
        <v>8.091274424293161</v>
      </c>
      <c r="I54" s="22"/>
      <c r="J54" s="64"/>
      <c r="R54" s="53"/>
      <c r="S54" s="53"/>
      <c r="T54" s="57"/>
      <c r="U54" s="41"/>
      <c r="V54" s="41"/>
      <c r="W54" s="42"/>
      <c r="X54" s="42"/>
      <c r="Y54" s="42"/>
      <c r="Z54" s="42"/>
      <c r="AA54" s="43"/>
      <c r="AB54" s="43"/>
      <c r="AC54" s="43"/>
      <c r="AD54" s="35"/>
      <c r="AE54" s="35"/>
      <c r="AF54" s="35"/>
      <c r="AG54" s="35"/>
      <c r="AH54" s="35"/>
      <c r="AI54" s="35"/>
      <c r="AJ54" s="35"/>
      <c r="AK54" s="35"/>
    </row>
    <row r="55" spans="1:37" ht="15">
      <c r="A55" s="94" t="s">
        <v>40</v>
      </c>
      <c r="B55" s="80">
        <v>44215.565440000006</v>
      </c>
      <c r="C55" s="80">
        <v>45909.49305</v>
      </c>
      <c r="D55" s="80">
        <v>77575.28</v>
      </c>
      <c r="E55" s="80">
        <v>93674.22</v>
      </c>
      <c r="F55" s="98">
        <f t="shared" si="3"/>
        <v>3.8310662617186964</v>
      </c>
      <c r="G55" s="98">
        <f t="shared" si="4"/>
        <v>20.75266760235992</v>
      </c>
      <c r="H55" s="98">
        <f t="shared" si="5"/>
        <v>-14.013438938147749</v>
      </c>
      <c r="I55" s="22"/>
      <c r="J55" s="64"/>
      <c r="R55" s="53"/>
      <c r="S55" s="53"/>
      <c r="T55" s="57"/>
      <c r="U55" s="41"/>
      <c r="V55" s="41"/>
      <c r="W55" s="42"/>
      <c r="X55" s="42"/>
      <c r="Y55" s="42"/>
      <c r="Z55" s="42"/>
      <c r="AA55" s="43"/>
      <c r="AB55" s="43"/>
      <c r="AC55" s="43"/>
      <c r="AD55" s="35"/>
      <c r="AE55" s="35"/>
      <c r="AF55" s="35"/>
      <c r="AG55" s="35"/>
      <c r="AH55" s="35"/>
      <c r="AI55" s="35"/>
      <c r="AJ55" s="35"/>
      <c r="AK55" s="35"/>
    </row>
    <row r="56" spans="1:37" ht="15">
      <c r="A56" s="94" t="s">
        <v>99</v>
      </c>
      <c r="B56" s="80">
        <v>39487.609019999974</v>
      </c>
      <c r="C56" s="80">
        <v>42384.368529999985</v>
      </c>
      <c r="D56" s="80">
        <v>10013.291000000003</v>
      </c>
      <c r="E56" s="80">
        <v>12777.205999999995</v>
      </c>
      <c r="F56" s="98">
        <f t="shared" si="3"/>
        <v>7.335869610471568</v>
      </c>
      <c r="G56" s="98">
        <f t="shared" si="4"/>
        <v>27.602463565674775</v>
      </c>
      <c r="H56" s="98">
        <f t="shared" si="5"/>
        <v>-15.882603978701649</v>
      </c>
      <c r="I56" s="22"/>
      <c r="J56" s="64"/>
      <c r="R56" s="53"/>
      <c r="S56" s="53"/>
      <c r="T56" s="57"/>
      <c r="U56" s="41"/>
      <c r="V56" s="41"/>
      <c r="W56" s="42"/>
      <c r="X56" s="42"/>
      <c r="Y56" s="42"/>
      <c r="Z56" s="42"/>
      <c r="AA56" s="43"/>
      <c r="AB56" s="43"/>
      <c r="AC56" s="43"/>
      <c r="AD56" s="35"/>
      <c r="AE56" s="35"/>
      <c r="AF56" s="35"/>
      <c r="AG56" s="35"/>
      <c r="AH56" s="35"/>
      <c r="AI56" s="35"/>
      <c r="AJ56" s="35"/>
      <c r="AK56" s="35"/>
    </row>
    <row r="57" spans="1:37" ht="15">
      <c r="A57" s="94" t="s">
        <v>41</v>
      </c>
      <c r="B57" s="80">
        <v>10714.160700000006</v>
      </c>
      <c r="C57" s="80">
        <v>42366.028940000004</v>
      </c>
      <c r="D57" s="80">
        <v>2121.1029999999996</v>
      </c>
      <c r="E57" s="80">
        <v>4406.099000000001</v>
      </c>
      <c r="F57" s="98">
        <f t="shared" si="3"/>
        <v>295.42088387753955</v>
      </c>
      <c r="G57" s="98">
        <f t="shared" si="4"/>
        <v>107.7267817734453</v>
      </c>
      <c r="H57" s="98">
        <f t="shared" si="5"/>
        <v>90.35623644754702</v>
      </c>
      <c r="I57" s="22"/>
      <c r="J57" s="64"/>
      <c r="R57" s="53"/>
      <c r="S57" s="53"/>
      <c r="T57" s="57"/>
      <c r="U57" s="41"/>
      <c r="V57" s="41"/>
      <c r="W57" s="42"/>
      <c r="X57" s="42"/>
      <c r="Y57" s="42"/>
      <c r="Z57" s="42"/>
      <c r="AA57" s="43"/>
      <c r="AB57" s="43"/>
      <c r="AC57" s="43"/>
      <c r="AD57" s="35"/>
      <c r="AE57" s="35"/>
      <c r="AF57" s="35"/>
      <c r="AG57" s="35"/>
      <c r="AH57" s="35"/>
      <c r="AI57" s="35"/>
      <c r="AJ57" s="35"/>
      <c r="AK57" s="35"/>
    </row>
    <row r="58" spans="1:37" ht="15">
      <c r="A58" s="94" t="s">
        <v>34</v>
      </c>
      <c r="B58" s="80">
        <f>+B59-SUM(B49:B57)</f>
        <v>451074.90557998815</v>
      </c>
      <c r="C58" s="80">
        <f>+C59-SUM(C49:C57)</f>
        <v>428361.80934999837</v>
      </c>
      <c r="D58" s="80">
        <f>+D59-SUM(D49:D57)</f>
        <v>154975.6899999993</v>
      </c>
      <c r="E58" s="80">
        <f>+E59-SUM(E49:E57)</f>
        <v>159429.84699999826</v>
      </c>
      <c r="F58" s="98">
        <f t="shared" si="3"/>
        <v>-5.035326937725671</v>
      </c>
      <c r="G58" s="98">
        <f t="shared" si="4"/>
        <v>2.8741004476243948</v>
      </c>
      <c r="H58" s="98">
        <f t="shared" si="5"/>
        <v>-7.688453508642768</v>
      </c>
      <c r="I58" s="22"/>
      <c r="J58" s="64"/>
      <c r="R58" s="53"/>
      <c r="S58" s="53"/>
      <c r="T58" s="57"/>
      <c r="U58" s="41"/>
      <c r="V58" s="41"/>
      <c r="W58" s="42"/>
      <c r="X58" s="42"/>
      <c r="Y58" s="42"/>
      <c r="Z58" s="42"/>
      <c r="AA58" s="43"/>
      <c r="AB58" s="43"/>
      <c r="AC58" s="43"/>
      <c r="AD58" s="35"/>
      <c r="AE58" s="35"/>
      <c r="AF58" s="35"/>
      <c r="AG58" s="35"/>
      <c r="AH58" s="35"/>
      <c r="AI58" s="35"/>
      <c r="AJ58" s="35"/>
      <c r="AK58" s="35"/>
    </row>
    <row r="59" spans="1:37" ht="15">
      <c r="A59" s="127" t="s">
        <v>33</v>
      </c>
      <c r="B59" s="128">
        <f>+B24</f>
        <v>2049584.5685199888</v>
      </c>
      <c r="C59" s="129">
        <f>+C24</f>
        <v>2053421.7929099987</v>
      </c>
      <c r="D59" s="129">
        <f>+D24</f>
        <v>552239.3429999994</v>
      </c>
      <c r="E59" s="129">
        <f>+E24</f>
        <v>574202.9179999979</v>
      </c>
      <c r="F59" s="98">
        <f t="shared" si="3"/>
        <v>0.1872196175237928</v>
      </c>
      <c r="G59" s="98">
        <f t="shared" si="4"/>
        <v>3.9771840377548884</v>
      </c>
      <c r="H59" s="98">
        <f t="shared" si="5"/>
        <v>-3.64499621268346</v>
      </c>
      <c r="I59" s="22"/>
      <c r="J59" s="64"/>
      <c r="R59" s="53"/>
      <c r="S59" s="53"/>
      <c r="T59" s="57"/>
      <c r="U59" s="41"/>
      <c r="V59" s="41"/>
      <c r="W59" s="42"/>
      <c r="X59" s="42"/>
      <c r="Y59" s="42"/>
      <c r="Z59" s="42"/>
      <c r="AA59" s="43"/>
      <c r="AB59" s="43"/>
      <c r="AC59" s="43"/>
      <c r="AD59" s="35"/>
      <c r="AE59" s="35"/>
      <c r="AF59" s="35"/>
      <c r="AG59" s="35"/>
      <c r="AH59" s="35"/>
      <c r="AI59" s="35"/>
      <c r="AJ59" s="35"/>
      <c r="AK59" s="35"/>
    </row>
    <row r="60" spans="9:37" ht="15">
      <c r="I60" s="22"/>
      <c r="S60" s="53"/>
      <c r="T60" s="57"/>
      <c r="U60" s="41"/>
      <c r="V60" s="41"/>
      <c r="W60" s="42"/>
      <c r="X60" s="42"/>
      <c r="Y60" s="42"/>
      <c r="Z60" s="42"/>
      <c r="AA60" s="43"/>
      <c r="AB60" s="43"/>
      <c r="AC60" s="43"/>
      <c r="AD60" s="35"/>
      <c r="AE60" s="35"/>
      <c r="AF60" s="35"/>
      <c r="AG60" s="35"/>
      <c r="AH60" s="35"/>
      <c r="AI60" s="35"/>
      <c r="AJ60" s="35"/>
      <c r="AK60" s="35"/>
    </row>
    <row r="61" spans="9:19" ht="15">
      <c r="I61" s="65"/>
      <c r="K61" s="66"/>
      <c r="L61" s="66"/>
      <c r="M61" s="67"/>
      <c r="N61" s="67"/>
      <c r="Q61" s="53"/>
      <c r="R61" s="53"/>
      <c r="S61" s="53"/>
    </row>
    <row r="62" spans="1:19" ht="15">
      <c r="A62" s="23" t="s">
        <v>73</v>
      </c>
      <c r="B62" s="14"/>
      <c r="C62" s="68"/>
      <c r="D62" s="68"/>
      <c r="E62" s="68"/>
      <c r="F62" s="17" t="str">
        <f>+F45</f>
        <v>A DICIEMBRE 2006-2007</v>
      </c>
      <c r="G62" s="17"/>
      <c r="H62" s="17"/>
      <c r="I62" s="65"/>
      <c r="K62" s="66"/>
      <c r="L62" s="66"/>
      <c r="M62" s="67"/>
      <c r="N62" s="67"/>
      <c r="Q62" s="53"/>
      <c r="R62" s="53"/>
      <c r="S62" s="53"/>
    </row>
    <row r="63" spans="1:19" ht="15">
      <c r="A63" s="99"/>
      <c r="B63" s="96" t="s">
        <v>26</v>
      </c>
      <c r="C63" s="96"/>
      <c r="D63" s="96" t="s">
        <v>27</v>
      </c>
      <c r="E63" s="96"/>
      <c r="F63" s="169" t="s">
        <v>82</v>
      </c>
      <c r="G63" s="170"/>
      <c r="H63" s="171"/>
      <c r="I63" s="65"/>
      <c r="K63" s="66"/>
      <c r="L63" s="66"/>
      <c r="M63" s="67"/>
      <c r="N63" s="67"/>
      <c r="Q63" s="53"/>
      <c r="R63" s="53"/>
      <c r="S63" s="53"/>
    </row>
    <row r="64" spans="1:19" ht="15">
      <c r="A64" s="100" t="s">
        <v>35</v>
      </c>
      <c r="B64" s="96" t="s">
        <v>28</v>
      </c>
      <c r="C64" s="96"/>
      <c r="D64" s="96" t="s">
        <v>29</v>
      </c>
      <c r="E64" s="96"/>
      <c r="F64" s="162" t="s">
        <v>26</v>
      </c>
      <c r="G64" s="162" t="s">
        <v>27</v>
      </c>
      <c r="H64" s="162" t="s">
        <v>30</v>
      </c>
      <c r="I64" s="65"/>
      <c r="K64" s="66"/>
      <c r="L64" s="66"/>
      <c r="M64" s="67"/>
      <c r="N64" s="67"/>
      <c r="Q64" s="53"/>
      <c r="R64" s="53"/>
      <c r="S64" s="53"/>
    </row>
    <row r="65" spans="1:19" ht="15">
      <c r="A65" s="101"/>
      <c r="B65" s="97">
        <f>+B148</f>
        <v>2006</v>
      </c>
      <c r="C65" s="97">
        <f>+C148</f>
        <v>2007</v>
      </c>
      <c r="D65" s="97">
        <f>+D148</f>
        <v>2006</v>
      </c>
      <c r="E65" s="97">
        <f>+E148</f>
        <v>2007</v>
      </c>
      <c r="F65" s="163"/>
      <c r="G65" s="163"/>
      <c r="H65" s="163"/>
      <c r="I65" s="65"/>
      <c r="K65" s="66"/>
      <c r="L65" s="66"/>
      <c r="M65" s="67"/>
      <c r="N65" s="67"/>
      <c r="Q65" s="53"/>
      <c r="R65" s="53"/>
      <c r="S65" s="53"/>
    </row>
    <row r="66" spans="1:19" ht="15">
      <c r="A66" s="79" t="s">
        <v>79</v>
      </c>
      <c r="B66" s="130">
        <v>522671.42467</v>
      </c>
      <c r="C66" s="130">
        <v>556120.9564700007</v>
      </c>
      <c r="D66" s="130">
        <v>72174.86399999999</v>
      </c>
      <c r="E66" s="130">
        <v>76887.9880000001</v>
      </c>
      <c r="F66" s="98">
        <f aca="true" t="shared" si="6" ref="F66:F76">IF(B66=0,100,((C66/B66)-1)*100)</f>
        <v>6.399724611139734</v>
      </c>
      <c r="G66" s="98">
        <f aca="true" t="shared" si="7" ref="G66:G76">IF(D66=0,100,((E66/D66)-1)*100)</f>
        <v>6.5301460076185425</v>
      </c>
      <c r="H66" s="98">
        <f aca="true" t="shared" si="8" ref="H66:H76">IF(B66=0,1,IF(C66=0,-100,(((D66/B66)/(E66/C66))-1)*100))</f>
        <v>-0.12242675089310096</v>
      </c>
      <c r="I66" s="65"/>
      <c r="K66" s="66"/>
      <c r="L66" s="66"/>
      <c r="M66" s="67"/>
      <c r="N66" s="67"/>
      <c r="Q66" s="53"/>
      <c r="R66" s="53"/>
      <c r="S66" s="53"/>
    </row>
    <row r="67" spans="1:19" ht="15">
      <c r="A67" s="79" t="s">
        <v>42</v>
      </c>
      <c r="B67" s="130">
        <v>57497.47233000001</v>
      </c>
      <c r="C67" s="130">
        <v>75968.79262</v>
      </c>
      <c r="D67" s="130">
        <v>11926.766000000005</v>
      </c>
      <c r="E67" s="130">
        <v>15872.967</v>
      </c>
      <c r="F67" s="98">
        <f t="shared" si="6"/>
        <v>32.1254475048677</v>
      </c>
      <c r="G67" s="98">
        <f t="shared" si="7"/>
        <v>33.08693236708085</v>
      </c>
      <c r="H67" s="98">
        <f t="shared" si="8"/>
        <v>-0.7224487371616406</v>
      </c>
      <c r="I67" s="65"/>
      <c r="K67" s="66"/>
      <c r="L67" s="66"/>
      <c r="M67" s="67"/>
      <c r="N67" s="67"/>
      <c r="Q67" s="53"/>
      <c r="R67" s="53"/>
      <c r="S67" s="53"/>
    </row>
    <row r="68" spans="1:19" ht="15">
      <c r="A68" s="79" t="s">
        <v>38</v>
      </c>
      <c r="B68" s="130">
        <v>35674.46832999996</v>
      </c>
      <c r="C68" s="130">
        <v>41870.899959999995</v>
      </c>
      <c r="D68" s="130">
        <v>11193.07</v>
      </c>
      <c r="E68" s="130">
        <v>11022.307999999997</v>
      </c>
      <c r="F68" s="98">
        <f t="shared" si="6"/>
        <v>17.369373448487323</v>
      </c>
      <c r="G68" s="98">
        <f t="shared" si="7"/>
        <v>-1.525604682182835</v>
      </c>
      <c r="H68" s="98">
        <f t="shared" si="8"/>
        <v>19.187706682217588</v>
      </c>
      <c r="I68" s="65"/>
      <c r="K68" s="66"/>
      <c r="L68" s="66"/>
      <c r="M68" s="67"/>
      <c r="N68" s="67"/>
      <c r="Q68" s="53"/>
      <c r="R68" s="53"/>
      <c r="S68" s="53"/>
    </row>
    <row r="69" spans="1:19" ht="15">
      <c r="A69" s="79" t="s">
        <v>103</v>
      </c>
      <c r="B69" s="130">
        <v>914.3015000000003</v>
      </c>
      <c r="C69" s="130">
        <v>13358.558640000003</v>
      </c>
      <c r="D69" s="130">
        <v>142.503</v>
      </c>
      <c r="E69" s="130">
        <v>2240.6759999999986</v>
      </c>
      <c r="F69" s="98">
        <f t="shared" si="6"/>
        <v>1361.0671250129196</v>
      </c>
      <c r="G69" s="98">
        <f t="shared" si="7"/>
        <v>1472.3711079766733</v>
      </c>
      <c r="H69" s="98">
        <f t="shared" si="8"/>
        <v>-7.078734937261721</v>
      </c>
      <c r="I69" s="65"/>
      <c r="K69" s="66"/>
      <c r="L69" s="66"/>
      <c r="M69" s="67"/>
      <c r="N69" s="67"/>
      <c r="Q69" s="53"/>
      <c r="R69" s="53"/>
      <c r="S69" s="53"/>
    </row>
    <row r="70" spans="1:19" ht="15">
      <c r="A70" s="79" t="s">
        <v>81</v>
      </c>
      <c r="B70" s="130">
        <v>9996.28073</v>
      </c>
      <c r="C70" s="130">
        <v>12898.054509999998</v>
      </c>
      <c r="D70" s="130">
        <v>2076.16</v>
      </c>
      <c r="E70" s="130">
        <v>2527.804000000001</v>
      </c>
      <c r="F70" s="98">
        <f t="shared" si="6"/>
        <v>29.02853429567496</v>
      </c>
      <c r="G70" s="98">
        <f t="shared" si="7"/>
        <v>21.753814734895236</v>
      </c>
      <c r="H70" s="98">
        <f t="shared" si="8"/>
        <v>5.974941792681876</v>
      </c>
      <c r="I70" s="65"/>
      <c r="K70" s="66"/>
      <c r="L70" s="66"/>
      <c r="M70" s="67"/>
      <c r="N70" s="67"/>
      <c r="Q70" s="53"/>
      <c r="R70" s="53"/>
      <c r="S70" s="53"/>
    </row>
    <row r="71" spans="1:19" ht="15">
      <c r="A71" s="79" t="s">
        <v>37</v>
      </c>
      <c r="B71" s="130">
        <v>5814.598639999997</v>
      </c>
      <c r="C71" s="130">
        <v>7602.891480000002</v>
      </c>
      <c r="D71" s="130">
        <v>696.0810000000001</v>
      </c>
      <c r="E71" s="130">
        <v>785.7539999999998</v>
      </c>
      <c r="F71" s="98">
        <f t="shared" si="6"/>
        <v>30.755224061346475</v>
      </c>
      <c r="G71" s="98">
        <f t="shared" si="7"/>
        <v>12.882552461566931</v>
      </c>
      <c r="H71" s="98">
        <f t="shared" si="8"/>
        <v>15.832979685558279</v>
      </c>
      <c r="I71" s="65"/>
      <c r="K71" s="66"/>
      <c r="L71" s="66"/>
      <c r="M71" s="67"/>
      <c r="N71" s="67"/>
      <c r="Q71" s="53"/>
      <c r="R71" s="53"/>
      <c r="S71" s="53"/>
    </row>
    <row r="72" spans="1:19" ht="15">
      <c r="A72" s="79" t="s">
        <v>102</v>
      </c>
      <c r="B72" s="130">
        <v>10306.665560000005</v>
      </c>
      <c r="C72" s="130">
        <v>7193.524849999999</v>
      </c>
      <c r="D72" s="130">
        <v>455.57399999999996</v>
      </c>
      <c r="E72" s="130">
        <v>275.047</v>
      </c>
      <c r="F72" s="98">
        <f t="shared" si="6"/>
        <v>-30.205120093175942</v>
      </c>
      <c r="G72" s="98">
        <f t="shared" si="7"/>
        <v>-39.62627366794417</v>
      </c>
      <c r="H72" s="98">
        <f t="shared" si="8"/>
        <v>15.604724351370702</v>
      </c>
      <c r="I72" s="65"/>
      <c r="K72" s="66"/>
      <c r="L72" s="66"/>
      <c r="M72" s="67"/>
      <c r="N72" s="67"/>
      <c r="Q72" s="53"/>
      <c r="R72" s="53"/>
      <c r="S72" s="53"/>
    </row>
    <row r="73" spans="1:19" ht="15">
      <c r="A73" s="79" t="s">
        <v>121</v>
      </c>
      <c r="B73" s="130">
        <v>4256.780199999999</v>
      </c>
      <c r="C73" s="130">
        <v>4508.471060000002</v>
      </c>
      <c r="D73" s="130">
        <v>600.5980000000001</v>
      </c>
      <c r="E73" s="130">
        <v>625.476</v>
      </c>
      <c r="F73" s="98">
        <f t="shared" si="6"/>
        <v>5.912705100441928</v>
      </c>
      <c r="G73" s="98">
        <f t="shared" si="7"/>
        <v>4.142204935747351</v>
      </c>
      <c r="H73" s="98">
        <f t="shared" si="8"/>
        <v>1.7000793921992718</v>
      </c>
      <c r="I73" s="65"/>
      <c r="K73" s="66"/>
      <c r="L73" s="66"/>
      <c r="M73" s="67"/>
      <c r="N73" s="67"/>
      <c r="Q73" s="53"/>
      <c r="R73" s="53"/>
      <c r="S73" s="53"/>
    </row>
    <row r="74" spans="1:19" ht="15">
      <c r="A74" s="79" t="s">
        <v>104</v>
      </c>
      <c r="B74" s="130">
        <v>4317.694989999999</v>
      </c>
      <c r="C74" s="130">
        <v>4177.74055</v>
      </c>
      <c r="D74" s="130">
        <v>5927.546999999998</v>
      </c>
      <c r="E74" s="130">
        <v>5738.108000000001</v>
      </c>
      <c r="F74" s="98">
        <f t="shared" si="6"/>
        <v>-3.2414156239414793</v>
      </c>
      <c r="G74" s="98">
        <f t="shared" si="7"/>
        <v>-3.1959088641557276</v>
      </c>
      <c r="H74" s="98">
        <f t="shared" si="8"/>
        <v>-0.04700912869672891</v>
      </c>
      <c r="I74" s="65"/>
      <c r="K74" s="66"/>
      <c r="L74" s="66"/>
      <c r="M74" s="67"/>
      <c r="N74" s="67"/>
      <c r="Q74" s="53"/>
      <c r="R74" s="53"/>
      <c r="S74" s="53"/>
    </row>
    <row r="75" spans="1:19" ht="15.75" thickBot="1">
      <c r="A75" s="75" t="s">
        <v>34</v>
      </c>
      <c r="B75" s="138">
        <f>+B76-SUM(B66:B74)</f>
        <v>5733.7309899982065</v>
      </c>
      <c r="C75" s="138">
        <f>+C76-SUM(C66:C74)</f>
        <v>7545.150139998877</v>
      </c>
      <c r="D75" s="138">
        <f>+D76-SUM(D66:D74)</f>
        <v>844.0419999998267</v>
      </c>
      <c r="E75" s="138">
        <f>+E76-SUM(E66:E74)</f>
        <v>946.3589999998076</v>
      </c>
      <c r="F75" s="139">
        <f t="shared" si="6"/>
        <v>31.592328854640563</v>
      </c>
      <c r="G75" s="139">
        <f t="shared" si="7"/>
        <v>12.12226405794996</v>
      </c>
      <c r="H75" s="139">
        <f t="shared" si="8"/>
        <v>17.365030005662007</v>
      </c>
      <c r="I75" s="65"/>
      <c r="K75" s="66"/>
      <c r="L75" s="66"/>
      <c r="M75" s="67"/>
      <c r="N75" s="67"/>
      <c r="Q75" s="53"/>
      <c r="R75" s="53"/>
      <c r="S75" s="53"/>
    </row>
    <row r="76" spans="1:19" ht="15.75" thickBot="1">
      <c r="A76" s="140" t="s">
        <v>33</v>
      </c>
      <c r="B76" s="141">
        <f>+B25</f>
        <v>657183.4179399981</v>
      </c>
      <c r="C76" s="141">
        <f>+C25</f>
        <v>731245.0402799995</v>
      </c>
      <c r="D76" s="141">
        <f>+D25</f>
        <v>106037.2049999998</v>
      </c>
      <c r="E76" s="141">
        <f>+E25</f>
        <v>116922.4869999999</v>
      </c>
      <c r="F76" s="142">
        <f t="shared" si="6"/>
        <v>11.269551287851165</v>
      </c>
      <c r="G76" s="142">
        <f t="shared" si="7"/>
        <v>10.265530857777815</v>
      </c>
      <c r="H76" s="143">
        <f t="shared" si="8"/>
        <v>0.9105478586670435</v>
      </c>
      <c r="I76" s="65"/>
      <c r="K76" s="66"/>
      <c r="L76" s="66"/>
      <c r="M76" s="67"/>
      <c r="N76" s="67"/>
      <c r="Q76" s="53"/>
      <c r="R76" s="53"/>
      <c r="S76" s="53"/>
    </row>
    <row r="77" spans="2:19" ht="15">
      <c r="B77" s="103"/>
      <c r="C77" s="103"/>
      <c r="D77" s="103"/>
      <c r="E77" s="103"/>
      <c r="F77" s="104"/>
      <c r="G77" s="104"/>
      <c r="H77" s="104"/>
      <c r="I77" s="65"/>
      <c r="K77" s="66"/>
      <c r="L77" s="66"/>
      <c r="M77" s="67"/>
      <c r="N77" s="67"/>
      <c r="Q77" s="53"/>
      <c r="R77" s="53"/>
      <c r="S77" s="53"/>
    </row>
    <row r="78" spans="2:19" ht="15">
      <c r="B78" s="103"/>
      <c r="C78" s="103"/>
      <c r="D78" s="103"/>
      <c r="E78" s="103"/>
      <c r="F78" s="104"/>
      <c r="G78" s="104"/>
      <c r="H78" s="104"/>
      <c r="I78" s="65"/>
      <c r="K78" s="66"/>
      <c r="L78" s="66"/>
      <c r="M78" s="67"/>
      <c r="N78" s="67"/>
      <c r="Q78" s="53"/>
      <c r="R78" s="53"/>
      <c r="S78" s="53"/>
    </row>
    <row r="79" spans="1:19" ht="15">
      <c r="A79" s="23" t="s">
        <v>74</v>
      </c>
      <c r="B79" s="14"/>
      <c r="C79" s="68"/>
      <c r="D79" s="68"/>
      <c r="E79" s="68"/>
      <c r="F79" s="17" t="str">
        <f>+F62</f>
        <v>A DICIEMBRE 2006-2007</v>
      </c>
      <c r="G79" s="17"/>
      <c r="H79" s="17"/>
      <c r="I79" s="65"/>
      <c r="K79" s="66"/>
      <c r="L79" s="66"/>
      <c r="M79" s="67"/>
      <c r="N79" s="67"/>
      <c r="Q79" s="53"/>
      <c r="R79" s="53"/>
      <c r="S79" s="53"/>
    </row>
    <row r="80" spans="1:19" ht="15">
      <c r="A80" s="69"/>
      <c r="B80" s="96" t="s">
        <v>26</v>
      </c>
      <c r="C80" s="96"/>
      <c r="D80" s="96" t="s">
        <v>27</v>
      </c>
      <c r="E80" s="96"/>
      <c r="F80" s="169" t="s">
        <v>82</v>
      </c>
      <c r="G80" s="170"/>
      <c r="H80" s="171"/>
      <c r="I80" s="65"/>
      <c r="K80" s="66"/>
      <c r="L80" s="66"/>
      <c r="M80" s="67"/>
      <c r="N80" s="67"/>
      <c r="Q80" s="53"/>
      <c r="R80" s="53"/>
      <c r="S80" s="53"/>
    </row>
    <row r="81" spans="1:19" ht="15">
      <c r="A81" s="100" t="s">
        <v>35</v>
      </c>
      <c r="B81" s="96" t="s">
        <v>28</v>
      </c>
      <c r="C81" s="96"/>
      <c r="D81" s="96" t="s">
        <v>29</v>
      </c>
      <c r="E81" s="96"/>
      <c r="F81" s="162" t="s">
        <v>26</v>
      </c>
      <c r="G81" s="162" t="s">
        <v>27</v>
      </c>
      <c r="H81" s="162" t="s">
        <v>30</v>
      </c>
      <c r="I81" s="65"/>
      <c r="K81" s="66"/>
      <c r="L81" s="66"/>
      <c r="M81" s="67"/>
      <c r="N81" s="67"/>
      <c r="Q81" s="53"/>
      <c r="R81" s="53"/>
      <c r="S81" s="53"/>
    </row>
    <row r="82" spans="1:19" ht="15">
      <c r="A82" s="101"/>
      <c r="B82" s="97">
        <f>+B223</f>
        <v>2006</v>
      </c>
      <c r="C82" s="97">
        <f>+C223</f>
        <v>2007</v>
      </c>
      <c r="D82" s="97">
        <f>+D223</f>
        <v>2006</v>
      </c>
      <c r="E82" s="97">
        <f>+E223</f>
        <v>2007</v>
      </c>
      <c r="F82" s="163"/>
      <c r="G82" s="163"/>
      <c r="H82" s="163"/>
      <c r="I82" s="65"/>
      <c r="K82" s="66"/>
      <c r="L82" s="66"/>
      <c r="M82" s="67"/>
      <c r="N82" s="67"/>
      <c r="Q82" s="53"/>
      <c r="R82" s="53"/>
      <c r="S82" s="53"/>
    </row>
    <row r="83" spans="1:19" ht="15">
      <c r="A83" s="79" t="s">
        <v>38</v>
      </c>
      <c r="B83" s="105">
        <v>39616.432649999944</v>
      </c>
      <c r="C83" s="106">
        <v>45793.197280000044</v>
      </c>
      <c r="D83" s="106">
        <v>5235.001999999997</v>
      </c>
      <c r="E83" s="106">
        <v>5551.9069999999965</v>
      </c>
      <c r="F83" s="98">
        <f aca="true" t="shared" si="9" ref="F83:F93">IF(B83=0,100,((C83/B83)-1)*100)</f>
        <v>15.591420571786664</v>
      </c>
      <c r="G83" s="98">
        <f aca="true" t="shared" si="10" ref="G83:G93">IF(D83=0,100,((E83/D83)-1)*100)</f>
        <v>6.053579349157845</v>
      </c>
      <c r="H83" s="98">
        <f aca="true" t="shared" si="11" ref="H83:H93">IF(B83=0,1,IF(C83=0,-100,(((D83/B83)/(E83/C83))-1)*100))</f>
        <v>8.993417554750893</v>
      </c>
      <c r="I83" s="65"/>
      <c r="K83" s="66"/>
      <c r="L83" s="66"/>
      <c r="M83" s="67"/>
      <c r="N83" s="67"/>
      <c r="Q83" s="53"/>
      <c r="R83" s="53"/>
      <c r="S83" s="53"/>
    </row>
    <row r="84" spans="1:19" ht="15">
      <c r="A84" s="79" t="s">
        <v>79</v>
      </c>
      <c r="B84" s="106">
        <v>31396.948660000016</v>
      </c>
      <c r="C84" s="106">
        <v>31680.01514000001</v>
      </c>
      <c r="D84" s="106">
        <v>10364.501000000007</v>
      </c>
      <c r="E84" s="106">
        <v>8908.748000000007</v>
      </c>
      <c r="F84" s="98">
        <f t="shared" si="9"/>
        <v>0.9015732167649171</v>
      </c>
      <c r="G84" s="98">
        <f t="shared" si="10"/>
        <v>-14.045567654438928</v>
      </c>
      <c r="H84" s="98">
        <f t="shared" si="11"/>
        <v>17.389610359023887</v>
      </c>
      <c r="I84" s="65"/>
      <c r="K84" s="66"/>
      <c r="L84" s="66"/>
      <c r="M84" s="67"/>
      <c r="N84" s="67"/>
      <c r="Q84" s="53"/>
      <c r="R84" s="53"/>
      <c r="S84" s="53"/>
    </row>
    <row r="85" spans="1:19" ht="15">
      <c r="A85" s="79" t="s">
        <v>117</v>
      </c>
      <c r="B85" s="106">
        <v>21591.679550000008</v>
      </c>
      <c r="C85" s="106">
        <v>28024.237049999992</v>
      </c>
      <c r="D85" s="106">
        <v>16531.777</v>
      </c>
      <c r="E85" s="106">
        <v>19986.033</v>
      </c>
      <c r="F85" s="98">
        <f t="shared" si="9"/>
        <v>29.791834790360163</v>
      </c>
      <c r="G85" s="98">
        <f t="shared" si="10"/>
        <v>20.894644296254427</v>
      </c>
      <c r="H85" s="98">
        <f t="shared" si="11"/>
        <v>7.359457936203562</v>
      </c>
      <c r="I85" s="65"/>
      <c r="K85" s="66"/>
      <c r="L85" s="66"/>
      <c r="M85" s="67"/>
      <c r="N85" s="67"/>
      <c r="Q85" s="53"/>
      <c r="R85" s="53"/>
      <c r="S85" s="53"/>
    </row>
    <row r="86" spans="1:19" ht="15">
      <c r="A86" s="79" t="s">
        <v>43</v>
      </c>
      <c r="B86" s="106">
        <v>16231.823569999999</v>
      </c>
      <c r="C86" s="106">
        <v>18050.217850000005</v>
      </c>
      <c r="D86" s="106">
        <v>9246.681</v>
      </c>
      <c r="E86" s="106">
        <v>8459.147000000003</v>
      </c>
      <c r="F86" s="98">
        <f t="shared" si="9"/>
        <v>11.202649364430005</v>
      </c>
      <c r="G86" s="98">
        <f t="shared" si="10"/>
        <v>-8.516937050169648</v>
      </c>
      <c r="H86" s="98">
        <f t="shared" si="11"/>
        <v>21.555450570576063</v>
      </c>
      <c r="I86" s="65"/>
      <c r="K86" s="66"/>
      <c r="L86" s="66"/>
      <c r="M86" s="67"/>
      <c r="N86" s="67"/>
      <c r="Q86" s="53"/>
      <c r="R86" s="53"/>
      <c r="S86" s="53"/>
    </row>
    <row r="87" spans="1:19" ht="15">
      <c r="A87" s="79" t="s">
        <v>41</v>
      </c>
      <c r="B87" s="106">
        <v>5899.862809999999</v>
      </c>
      <c r="C87" s="106">
        <v>12210.177489999998</v>
      </c>
      <c r="D87" s="106">
        <v>4227.211</v>
      </c>
      <c r="E87" s="106">
        <v>7886.619</v>
      </c>
      <c r="F87" s="98">
        <f t="shared" si="9"/>
        <v>106.95697312324457</v>
      </c>
      <c r="G87" s="98">
        <f t="shared" si="10"/>
        <v>86.56790493779467</v>
      </c>
      <c r="H87" s="98">
        <f t="shared" si="11"/>
        <v>10.928497156168415</v>
      </c>
      <c r="I87" s="65"/>
      <c r="K87" s="66"/>
      <c r="L87" s="66"/>
      <c r="M87" s="67"/>
      <c r="N87" s="67"/>
      <c r="Q87" s="53"/>
      <c r="R87" s="53"/>
      <c r="S87" s="53"/>
    </row>
    <row r="88" spans="1:19" ht="15">
      <c r="A88" s="79" t="s">
        <v>81</v>
      </c>
      <c r="B88" s="106">
        <v>9674.24475</v>
      </c>
      <c r="C88" s="106">
        <v>9372.005899999998</v>
      </c>
      <c r="D88" s="106">
        <v>7364.385000000002</v>
      </c>
      <c r="E88" s="106">
        <v>6423.133999999997</v>
      </c>
      <c r="F88" s="98">
        <f t="shared" si="9"/>
        <v>-3.1241596404722127</v>
      </c>
      <c r="G88" s="98">
        <f t="shared" si="10"/>
        <v>-12.781121573627729</v>
      </c>
      <c r="H88" s="98">
        <f t="shared" si="11"/>
        <v>11.07210056743353</v>
      </c>
      <c r="I88" s="65"/>
      <c r="K88" s="66"/>
      <c r="L88" s="66"/>
      <c r="M88" s="67"/>
      <c r="N88" s="67"/>
      <c r="Q88" s="53"/>
      <c r="R88" s="53"/>
      <c r="S88" s="53"/>
    </row>
    <row r="89" spans="1:19" ht="15">
      <c r="A89" s="79" t="s">
        <v>44</v>
      </c>
      <c r="B89" s="106">
        <v>6885.251630000001</v>
      </c>
      <c r="C89" s="106">
        <v>7947.021529999999</v>
      </c>
      <c r="D89" s="106">
        <v>1127.848</v>
      </c>
      <c r="E89" s="106">
        <v>1111.07</v>
      </c>
      <c r="F89" s="98">
        <f t="shared" si="9"/>
        <v>15.420930955866874</v>
      </c>
      <c r="G89" s="98">
        <f t="shared" si="10"/>
        <v>-1.4876118058461785</v>
      </c>
      <c r="H89" s="98">
        <f t="shared" si="11"/>
        <v>17.163874586401008</v>
      </c>
      <c r="I89" s="65"/>
      <c r="K89" s="66"/>
      <c r="L89" s="66"/>
      <c r="M89" s="67"/>
      <c r="N89" s="67"/>
      <c r="Q89" s="53"/>
      <c r="R89" s="53"/>
      <c r="S89" s="53"/>
    </row>
    <row r="90" spans="1:19" ht="15">
      <c r="A90" s="79" t="s">
        <v>45</v>
      </c>
      <c r="B90" s="106">
        <v>5981.20232</v>
      </c>
      <c r="C90" s="106">
        <v>7555.994859999998</v>
      </c>
      <c r="D90" s="106">
        <v>4275.456000000001</v>
      </c>
      <c r="E90" s="106">
        <v>5124.617999999999</v>
      </c>
      <c r="F90" s="98">
        <f t="shared" si="9"/>
        <v>26.32902977941729</v>
      </c>
      <c r="G90" s="98">
        <f t="shared" si="10"/>
        <v>19.861320055685216</v>
      </c>
      <c r="H90" s="98">
        <f t="shared" si="11"/>
        <v>5.395994071087551</v>
      </c>
      <c r="I90" s="65"/>
      <c r="K90" s="66"/>
      <c r="L90" s="66"/>
      <c r="M90" s="67"/>
      <c r="N90" s="67"/>
      <c r="Q90" s="53"/>
      <c r="R90" s="53"/>
      <c r="S90" s="53"/>
    </row>
    <row r="91" spans="1:19" ht="15">
      <c r="A91" s="79" t="s">
        <v>105</v>
      </c>
      <c r="B91" s="106">
        <v>4902.268929999999</v>
      </c>
      <c r="C91" s="106">
        <v>6154.589190000002</v>
      </c>
      <c r="D91" s="106">
        <v>350.456</v>
      </c>
      <c r="E91" s="106">
        <v>421.909</v>
      </c>
      <c r="F91" s="98">
        <f t="shared" si="9"/>
        <v>25.54572745563355</v>
      </c>
      <c r="G91" s="98">
        <f t="shared" si="10"/>
        <v>20.388579450772703</v>
      </c>
      <c r="H91" s="98">
        <f t="shared" si="11"/>
        <v>4.283751854526741</v>
      </c>
      <c r="I91" s="65"/>
      <c r="K91" s="66"/>
      <c r="L91" s="66"/>
      <c r="M91" s="67"/>
      <c r="N91" s="67"/>
      <c r="Q91" s="53"/>
      <c r="R91" s="53"/>
      <c r="S91" s="53"/>
    </row>
    <row r="92" spans="1:19" ht="15.75" thickBot="1">
      <c r="A92" s="132" t="s">
        <v>34</v>
      </c>
      <c r="B92" s="138">
        <f>+B93-SUM(B83:B91)</f>
        <v>55609.639749999915</v>
      </c>
      <c r="C92" s="138">
        <f>+C93-SUM(C83:C91)</f>
        <v>56852.97668000008</v>
      </c>
      <c r="D92" s="138">
        <f>+D93-SUM(D83:D91)</f>
        <v>31411.22300000005</v>
      </c>
      <c r="E92" s="138">
        <f>+E93-SUM(E83:E91)</f>
        <v>28820.35899999985</v>
      </c>
      <c r="F92" s="139">
        <f t="shared" si="9"/>
        <v>2.235829858977234</v>
      </c>
      <c r="G92" s="139">
        <f t="shared" si="10"/>
        <v>-8.248211156885532</v>
      </c>
      <c r="H92" s="139">
        <f t="shared" si="11"/>
        <v>11.426524919082848</v>
      </c>
      <c r="I92" s="65"/>
      <c r="K92" s="66"/>
      <c r="L92" s="66"/>
      <c r="M92" s="67"/>
      <c r="N92" s="67"/>
      <c r="Q92" s="53"/>
      <c r="R92" s="53"/>
      <c r="S92" s="53"/>
    </row>
    <row r="93" spans="1:19" ht="15.75" thickBot="1">
      <c r="A93" s="140" t="s">
        <v>33</v>
      </c>
      <c r="B93" s="141">
        <v>197789.35461999988</v>
      </c>
      <c r="C93" s="141">
        <v>223640.4329700001</v>
      </c>
      <c r="D93" s="141">
        <v>90134.54000000005</v>
      </c>
      <c r="E93" s="141">
        <v>92693.54399999985</v>
      </c>
      <c r="F93" s="142">
        <f t="shared" si="9"/>
        <v>13.07000490479695</v>
      </c>
      <c r="G93" s="142">
        <f t="shared" si="10"/>
        <v>2.839093648228297</v>
      </c>
      <c r="H93" s="143">
        <f t="shared" si="11"/>
        <v>9.948465018142372</v>
      </c>
      <c r="I93" s="65"/>
      <c r="K93" s="66"/>
      <c r="L93" s="66"/>
      <c r="M93" s="67"/>
      <c r="N93" s="67"/>
      <c r="Q93" s="53"/>
      <c r="R93" s="53"/>
      <c r="S93" s="53"/>
    </row>
    <row r="94" spans="2:19" ht="15">
      <c r="B94" s="103"/>
      <c r="C94" s="103"/>
      <c r="D94" s="103"/>
      <c r="E94" s="103"/>
      <c r="F94" s="104"/>
      <c r="G94" s="104"/>
      <c r="H94" s="104"/>
      <c r="I94" s="65"/>
      <c r="K94" s="66"/>
      <c r="L94" s="66"/>
      <c r="M94" s="67"/>
      <c r="N94" s="67"/>
      <c r="Q94" s="53"/>
      <c r="R94" s="53"/>
      <c r="S94" s="53"/>
    </row>
    <row r="95" spans="2:19" ht="15">
      <c r="B95" s="103"/>
      <c r="C95" s="103"/>
      <c r="D95" s="103"/>
      <c r="E95" s="103"/>
      <c r="F95" s="104"/>
      <c r="G95" s="104"/>
      <c r="H95" s="104"/>
      <c r="I95" s="65"/>
      <c r="K95" s="66"/>
      <c r="L95" s="66"/>
      <c r="M95" s="67"/>
      <c r="N95" s="67"/>
      <c r="Q95" s="53"/>
      <c r="R95" s="53"/>
      <c r="S95" s="53"/>
    </row>
    <row r="96" spans="2:19" ht="15">
      <c r="B96" s="103"/>
      <c r="C96" s="103"/>
      <c r="D96" s="103"/>
      <c r="E96" s="103"/>
      <c r="F96" s="104"/>
      <c r="G96" s="104"/>
      <c r="H96" s="104"/>
      <c r="I96" s="65"/>
      <c r="K96" s="66"/>
      <c r="L96" s="66"/>
      <c r="M96" s="67"/>
      <c r="N96" s="67"/>
      <c r="Q96" s="53"/>
      <c r="R96" s="53"/>
      <c r="S96" s="53"/>
    </row>
    <row r="97" spans="1:19" ht="15">
      <c r="A97" s="23" t="s">
        <v>75</v>
      </c>
      <c r="B97" s="107"/>
      <c r="C97" s="17"/>
      <c r="D97" s="107" t="str">
        <f>+F79</f>
        <v>A DICIEMBRE 2006-2007</v>
      </c>
      <c r="E97" s="103"/>
      <c r="F97" s="104"/>
      <c r="G97" s="104"/>
      <c r="H97" s="104"/>
      <c r="I97" s="65"/>
      <c r="K97" s="66"/>
      <c r="L97" s="66"/>
      <c r="M97" s="67"/>
      <c r="N97" s="67"/>
      <c r="Q97" s="53"/>
      <c r="R97" s="53"/>
      <c r="S97" s="53"/>
    </row>
    <row r="98" spans="2:19" ht="15">
      <c r="B98" s="103"/>
      <c r="C98" s="103"/>
      <c r="D98" s="103"/>
      <c r="E98" s="103"/>
      <c r="F98" s="104"/>
      <c r="G98" s="104"/>
      <c r="H98" s="104"/>
      <c r="I98" s="65"/>
      <c r="K98" s="66"/>
      <c r="L98" s="66"/>
      <c r="M98" s="67"/>
      <c r="N98" s="67"/>
      <c r="Q98" s="53"/>
      <c r="R98" s="53"/>
      <c r="S98" s="53"/>
    </row>
    <row r="99" spans="1:19" ht="15">
      <c r="A99" s="108" t="s">
        <v>46</v>
      </c>
      <c r="B99" s="174" t="s">
        <v>26</v>
      </c>
      <c r="C99" s="175"/>
      <c r="D99" s="178" t="s">
        <v>119</v>
      </c>
      <c r="E99" s="103"/>
      <c r="F99" s="35"/>
      <c r="G99" s="104"/>
      <c r="H99" s="104"/>
      <c r="I99" s="65"/>
      <c r="K99" s="66"/>
      <c r="L99" s="66"/>
      <c r="M99" s="67"/>
      <c r="N99" s="67"/>
      <c r="Q99" s="53"/>
      <c r="R99" s="53"/>
      <c r="S99" s="53"/>
    </row>
    <row r="100" spans="2:19" ht="15">
      <c r="B100" s="176" t="s">
        <v>32</v>
      </c>
      <c r="C100" s="177"/>
      <c r="D100" s="179"/>
      <c r="E100" s="103"/>
      <c r="F100" s="35"/>
      <c r="G100" s="104"/>
      <c r="H100" s="104"/>
      <c r="I100" s="65"/>
      <c r="K100" s="66"/>
      <c r="L100" s="66"/>
      <c r="M100" s="67"/>
      <c r="N100" s="67"/>
      <c r="Q100" s="53"/>
      <c r="R100" s="53"/>
      <c r="S100" s="53"/>
    </row>
    <row r="101" spans="1:19" ht="15">
      <c r="A101" s="70"/>
      <c r="B101" s="151">
        <f>+B165</f>
        <v>2006</v>
      </c>
      <c r="C101" s="151">
        <f>+C165</f>
        <v>2007</v>
      </c>
      <c r="D101" s="152"/>
      <c r="E101" s="103"/>
      <c r="F101" s="35"/>
      <c r="G101" s="104"/>
      <c r="H101" s="104"/>
      <c r="I101" s="65"/>
      <c r="K101" s="66"/>
      <c r="L101" s="66"/>
      <c r="M101" s="67"/>
      <c r="N101" s="67"/>
      <c r="Q101" s="53"/>
      <c r="R101" s="53"/>
      <c r="S101" s="53"/>
    </row>
    <row r="102" spans="1:19" ht="15">
      <c r="A102" s="79" t="s">
        <v>106</v>
      </c>
      <c r="B102" s="120">
        <v>1425532.148790001</v>
      </c>
      <c r="C102" s="120">
        <v>1434105.6999200047</v>
      </c>
      <c r="D102" s="131">
        <f aca="true" t="shared" si="12" ref="D102:D112">+(C102/B102)-1</f>
        <v>0.006014281149170131</v>
      </c>
      <c r="E102" s="109"/>
      <c r="F102" s="71"/>
      <c r="G102" s="104"/>
      <c r="H102" s="104"/>
      <c r="I102" s="65"/>
      <c r="K102" s="66"/>
      <c r="L102" s="66"/>
      <c r="M102" s="67"/>
      <c r="N102" s="67"/>
      <c r="Q102" s="53"/>
      <c r="R102" s="53"/>
      <c r="S102" s="53"/>
    </row>
    <row r="103" spans="1:19" ht="15">
      <c r="A103" s="79" t="s">
        <v>4</v>
      </c>
      <c r="B103" s="120">
        <v>482823.0770500001</v>
      </c>
      <c r="C103" s="120">
        <v>523442.76565000054</v>
      </c>
      <c r="D103" s="131">
        <f t="shared" si="12"/>
        <v>0.08412955082466778</v>
      </c>
      <c r="E103" s="109"/>
      <c r="F103" s="71"/>
      <c r="G103" s="104"/>
      <c r="H103" s="104"/>
      <c r="I103" s="65"/>
      <c r="K103" s="66"/>
      <c r="L103" s="66"/>
      <c r="M103" s="67"/>
      <c r="N103" s="67"/>
      <c r="Q103" s="53"/>
      <c r="R103" s="53"/>
      <c r="S103" s="53"/>
    </row>
    <row r="104" spans="1:19" ht="15">
      <c r="A104" s="79" t="s">
        <v>107</v>
      </c>
      <c r="B104" s="120">
        <v>464777.41544000024</v>
      </c>
      <c r="C104" s="120">
        <v>501485.48678999994</v>
      </c>
      <c r="D104" s="131">
        <f t="shared" si="12"/>
        <v>0.07897989474219291</v>
      </c>
      <c r="E104" s="109"/>
      <c r="F104" s="71"/>
      <c r="G104" s="104"/>
      <c r="H104" s="104"/>
      <c r="I104" s="65"/>
      <c r="K104" s="66"/>
      <c r="L104" s="66"/>
      <c r="M104" s="67"/>
      <c r="N104" s="67"/>
      <c r="Q104" s="53"/>
      <c r="R104" s="53"/>
      <c r="S104" s="53"/>
    </row>
    <row r="105" spans="1:19" ht="15">
      <c r="A105" s="79" t="s">
        <v>118</v>
      </c>
      <c r="B105" s="120">
        <v>293864.71528</v>
      </c>
      <c r="C105" s="120">
        <v>280500.30837000016</v>
      </c>
      <c r="D105" s="131">
        <f t="shared" si="12"/>
        <v>-0.04547809320103635</v>
      </c>
      <c r="E105" s="109"/>
      <c r="F105" s="71"/>
      <c r="G105" s="104"/>
      <c r="H105" s="104"/>
      <c r="I105" s="65"/>
      <c r="K105" s="66"/>
      <c r="L105" s="66"/>
      <c r="M105" s="67"/>
      <c r="N105" s="67"/>
      <c r="Q105" s="53"/>
      <c r="R105" s="53"/>
      <c r="S105" s="53"/>
    </row>
    <row r="106" spans="1:19" ht="15">
      <c r="A106" s="79" t="s">
        <v>47</v>
      </c>
      <c r="B106" s="120">
        <v>197007.9709800001</v>
      </c>
      <c r="C106" s="120">
        <v>205236.5549100001</v>
      </c>
      <c r="D106" s="131">
        <f t="shared" si="12"/>
        <v>0.04176777157323919</v>
      </c>
      <c r="E106" s="109"/>
      <c r="F106" s="71"/>
      <c r="G106" s="104"/>
      <c r="H106" s="104"/>
      <c r="I106" s="65"/>
      <c r="K106" s="66"/>
      <c r="L106" s="66"/>
      <c r="M106" s="67"/>
      <c r="N106" s="67"/>
      <c r="Q106" s="53"/>
      <c r="R106" s="53"/>
      <c r="S106" s="53"/>
    </row>
    <row r="107" spans="1:19" ht="15">
      <c r="A107" s="79" t="s">
        <v>48</v>
      </c>
      <c r="B107" s="120">
        <v>80130.32680999998</v>
      </c>
      <c r="C107" s="120">
        <v>93750.9832100001</v>
      </c>
      <c r="D107" s="131">
        <f t="shared" si="12"/>
        <v>0.1699812910072931</v>
      </c>
      <c r="E107" s="109"/>
      <c r="F107" s="71"/>
      <c r="G107" s="104"/>
      <c r="H107" s="104"/>
      <c r="I107" s="65"/>
      <c r="K107" s="66"/>
      <c r="L107" s="66"/>
      <c r="M107" s="67"/>
      <c r="N107" s="67"/>
      <c r="Q107" s="53"/>
      <c r="R107" s="53"/>
      <c r="S107" s="53"/>
    </row>
    <row r="108" spans="1:19" ht="15">
      <c r="A108" s="79" t="s">
        <v>8</v>
      </c>
      <c r="B108" s="120">
        <v>64378.834479999925</v>
      </c>
      <c r="C108" s="120">
        <v>85848.86103999974</v>
      </c>
      <c r="D108" s="131">
        <f t="shared" si="12"/>
        <v>0.33349511114044383</v>
      </c>
      <c r="E108" s="109"/>
      <c r="F108" s="71"/>
      <c r="G108" s="104"/>
      <c r="H108" s="104"/>
      <c r="I108" s="65"/>
      <c r="K108" s="66"/>
      <c r="L108" s="66"/>
      <c r="M108" s="67"/>
      <c r="N108" s="67"/>
      <c r="Q108" s="53"/>
      <c r="R108" s="53"/>
      <c r="S108" s="53"/>
    </row>
    <row r="109" spans="1:19" ht="15">
      <c r="A109" s="79" t="s">
        <v>108</v>
      </c>
      <c r="B109" s="120">
        <v>60891.50009999998</v>
      </c>
      <c r="C109" s="120">
        <v>81634.9544199999</v>
      </c>
      <c r="D109" s="131">
        <f t="shared" si="12"/>
        <v>0.3406625602248865</v>
      </c>
      <c r="E109" s="109"/>
      <c r="F109" s="71"/>
      <c r="G109" s="104"/>
      <c r="H109" s="104"/>
      <c r="I109" s="65"/>
      <c r="K109" s="66"/>
      <c r="L109" s="66"/>
      <c r="M109" s="67"/>
      <c r="N109" s="67"/>
      <c r="Q109" s="53"/>
      <c r="R109" s="53"/>
      <c r="S109" s="53"/>
    </row>
    <row r="110" spans="1:19" ht="15">
      <c r="A110" s="79" t="s">
        <v>49</v>
      </c>
      <c r="B110" s="120">
        <v>57918.41034000003</v>
      </c>
      <c r="C110" s="120">
        <v>61571.40160000004</v>
      </c>
      <c r="D110" s="131">
        <f t="shared" si="12"/>
        <v>0.06307133152577493</v>
      </c>
      <c r="E110" s="109"/>
      <c r="F110" s="71"/>
      <c r="G110" s="104"/>
      <c r="H110" s="104"/>
      <c r="I110" s="65"/>
      <c r="K110" s="66"/>
      <c r="L110" s="66"/>
      <c r="M110" s="67"/>
      <c r="N110" s="67"/>
      <c r="Q110" s="53"/>
      <c r="R110" s="53"/>
      <c r="S110" s="53"/>
    </row>
    <row r="111" spans="1:19" ht="15.75" thickBot="1">
      <c r="A111" s="132" t="s">
        <v>34</v>
      </c>
      <c r="B111" s="133">
        <f>+B112-SUM(B102:B110)</f>
        <v>555605.8850399866</v>
      </c>
      <c r="C111" s="133">
        <f>+C112-SUM(C102:C110)</f>
        <v>559310.3085999936</v>
      </c>
      <c r="D111" s="134">
        <f t="shared" si="12"/>
        <v>0.006667358391533984</v>
      </c>
      <c r="E111" s="109"/>
      <c r="F111" s="71"/>
      <c r="G111" s="104"/>
      <c r="H111" s="111"/>
      <c r="I111" s="65"/>
      <c r="K111" s="66"/>
      <c r="L111" s="66"/>
      <c r="M111" s="67"/>
      <c r="N111" s="67"/>
      <c r="Q111" s="53"/>
      <c r="R111" s="53"/>
      <c r="S111" s="53"/>
    </row>
    <row r="112" spans="1:19" ht="15.75" thickBot="1">
      <c r="A112" s="135" t="s">
        <v>33</v>
      </c>
      <c r="B112" s="136">
        <f>+B41</f>
        <v>3682930.2843099874</v>
      </c>
      <c r="C112" s="136">
        <f>+C41</f>
        <v>3826887.324509999</v>
      </c>
      <c r="D112" s="137">
        <f t="shared" si="12"/>
        <v>0.0390876364978443</v>
      </c>
      <c r="E112" s="109"/>
      <c r="F112" s="35"/>
      <c r="G112" s="104"/>
      <c r="H112" s="104"/>
      <c r="I112" s="65"/>
      <c r="K112" s="66"/>
      <c r="L112" s="66"/>
      <c r="M112" s="67"/>
      <c r="N112" s="67"/>
      <c r="Q112" s="53"/>
      <c r="R112" s="53"/>
      <c r="S112" s="53"/>
    </row>
    <row r="113" spans="1:19" ht="15">
      <c r="A113" s="102"/>
      <c r="B113" s="109"/>
      <c r="C113" s="109"/>
      <c r="D113" s="110"/>
      <c r="E113" s="109"/>
      <c r="F113" s="35"/>
      <c r="G113" s="104"/>
      <c r="H113" s="104"/>
      <c r="I113" s="65"/>
      <c r="K113" s="66"/>
      <c r="L113" s="66"/>
      <c r="M113" s="67"/>
      <c r="N113" s="67"/>
      <c r="Q113" s="53"/>
      <c r="R113" s="53"/>
      <c r="S113" s="53"/>
    </row>
    <row r="114" spans="1:19" ht="15">
      <c r="A114" s="102"/>
      <c r="B114" s="109"/>
      <c r="C114" s="109"/>
      <c r="D114" s="110"/>
      <c r="E114" s="109"/>
      <c r="F114" s="35"/>
      <c r="G114" s="104"/>
      <c r="H114" s="104"/>
      <c r="I114" s="65"/>
      <c r="K114" s="66"/>
      <c r="L114" s="66"/>
      <c r="M114" s="67"/>
      <c r="N114" s="67"/>
      <c r="Q114" s="53"/>
      <c r="R114" s="53"/>
      <c r="S114" s="53"/>
    </row>
    <row r="115" spans="1:19" ht="15">
      <c r="A115" s="73" t="s">
        <v>109</v>
      </c>
      <c r="B115" s="74"/>
      <c r="C115" s="74"/>
      <c r="D115" s="17"/>
      <c r="E115" s="17" t="str">
        <f>+F45</f>
        <v>A DICIEMBRE 2006-2007</v>
      </c>
      <c r="F115" s="112"/>
      <c r="H115" s="104"/>
      <c r="I115" s="65"/>
      <c r="K115" s="66"/>
      <c r="L115" s="66"/>
      <c r="M115" s="67"/>
      <c r="N115" s="67"/>
      <c r="Q115" s="53"/>
      <c r="R115" s="53"/>
      <c r="S115" s="53"/>
    </row>
    <row r="116" spans="1:19" ht="15">
      <c r="A116" s="75"/>
      <c r="B116" s="96" t="s">
        <v>26</v>
      </c>
      <c r="C116" s="96"/>
      <c r="D116" s="182" t="s">
        <v>120</v>
      </c>
      <c r="E116" s="183"/>
      <c r="F116" s="178" t="s">
        <v>119</v>
      </c>
      <c r="G116" s="104"/>
      <c r="H116" s="104"/>
      <c r="I116" s="65"/>
      <c r="K116" s="66"/>
      <c r="L116" s="66"/>
      <c r="M116" s="67"/>
      <c r="N116" s="67"/>
      <c r="Q116" s="53"/>
      <c r="R116" s="53"/>
      <c r="S116" s="53"/>
    </row>
    <row r="117" spans="1:19" ht="15">
      <c r="A117" s="76"/>
      <c r="B117" s="180" t="s">
        <v>28</v>
      </c>
      <c r="C117" s="181"/>
      <c r="D117" s="184"/>
      <c r="E117" s="185"/>
      <c r="F117" s="179"/>
      <c r="G117" s="104"/>
      <c r="H117" s="104"/>
      <c r="I117" s="65"/>
      <c r="K117" s="66"/>
      <c r="L117" s="66"/>
      <c r="M117" s="67"/>
      <c r="N117" s="67"/>
      <c r="Q117" s="53"/>
      <c r="R117" s="53"/>
      <c r="S117" s="53"/>
    </row>
    <row r="118" spans="1:19" ht="15">
      <c r="A118" s="78"/>
      <c r="B118" s="97">
        <f>+B135</f>
        <v>2006</v>
      </c>
      <c r="C118" s="97">
        <f>+C135</f>
        <v>2007</v>
      </c>
      <c r="D118" s="97">
        <f>+D135</f>
        <v>2006</v>
      </c>
      <c r="E118" s="97">
        <f>+E135</f>
        <v>2007</v>
      </c>
      <c r="F118" s="113"/>
      <c r="G118" s="104"/>
      <c r="H118" s="104"/>
      <c r="I118" s="65"/>
      <c r="K118" s="66"/>
      <c r="L118" s="66"/>
      <c r="M118" s="67"/>
      <c r="N118" s="67"/>
      <c r="Q118" s="53"/>
      <c r="R118" s="53"/>
      <c r="S118" s="53"/>
    </row>
    <row r="119" spans="1:19" ht="15">
      <c r="A119" s="79" t="s">
        <v>79</v>
      </c>
      <c r="B119" s="80">
        <v>931812.3924800012</v>
      </c>
      <c r="C119" s="81">
        <v>1001229.8698200028</v>
      </c>
      <c r="D119" s="82">
        <f aca="true" t="shared" si="13" ref="D119:D128">+B119/$B$129</f>
        <v>0.2530084255055564</v>
      </c>
      <c r="E119" s="82">
        <f aca="true" t="shared" si="14" ref="E119:E128">+C119/$C$129</f>
        <v>0.2616303499210555</v>
      </c>
      <c r="F119" s="83">
        <f aca="true" t="shared" si="15" ref="F119:F129">+((C119/B119)-1)*100</f>
        <v>7.449726779791832</v>
      </c>
      <c r="G119" s="104"/>
      <c r="H119" s="104"/>
      <c r="I119" s="65"/>
      <c r="K119" s="66"/>
      <c r="L119" s="66"/>
      <c r="M119" s="67"/>
      <c r="N119" s="67"/>
      <c r="Q119" s="53"/>
      <c r="R119" s="53"/>
      <c r="S119" s="53"/>
    </row>
    <row r="120" spans="1:19" ht="15">
      <c r="A120" s="79" t="s">
        <v>102</v>
      </c>
      <c r="B120" s="80">
        <v>924375.9003200006</v>
      </c>
      <c r="C120" s="81">
        <v>850182.4120100007</v>
      </c>
      <c r="D120" s="82">
        <f t="shared" si="13"/>
        <v>0.25098924740933193</v>
      </c>
      <c r="E120" s="82">
        <f t="shared" si="14"/>
        <v>0.22216029371046597</v>
      </c>
      <c r="F120" s="83">
        <f t="shared" si="15"/>
        <v>-8.02633304095397</v>
      </c>
      <c r="G120" s="104"/>
      <c r="H120" s="104"/>
      <c r="I120" s="65"/>
      <c r="K120" s="66"/>
      <c r="L120" s="66"/>
      <c r="M120" s="67"/>
      <c r="N120" s="67"/>
      <c r="Q120" s="53"/>
      <c r="R120" s="53"/>
      <c r="S120" s="53"/>
    </row>
    <row r="121" spans="1:19" ht="15">
      <c r="A121" s="79" t="s">
        <v>80</v>
      </c>
      <c r="B121" s="80">
        <v>248248.36717999986</v>
      </c>
      <c r="C121" s="81">
        <v>271107.7872600001</v>
      </c>
      <c r="D121" s="82">
        <f t="shared" si="13"/>
        <v>0.06740512255623927</v>
      </c>
      <c r="E121" s="82">
        <f t="shared" si="14"/>
        <v>0.07084289770530759</v>
      </c>
      <c r="F121" s="83">
        <f t="shared" si="15"/>
        <v>9.208286177135406</v>
      </c>
      <c r="G121" s="104"/>
      <c r="H121" s="104"/>
      <c r="I121" s="65"/>
      <c r="K121" s="66"/>
      <c r="L121" s="66"/>
      <c r="M121" s="67"/>
      <c r="N121" s="67"/>
      <c r="Q121" s="53"/>
      <c r="R121" s="53"/>
      <c r="S121" s="53"/>
    </row>
    <row r="122" spans="1:19" ht="15">
      <c r="A122" s="79" t="s">
        <v>38</v>
      </c>
      <c r="B122" s="80">
        <v>194126.63420999932</v>
      </c>
      <c r="C122" s="81">
        <v>222142.4918700003</v>
      </c>
      <c r="D122" s="82">
        <f t="shared" si="13"/>
        <v>0.0527098313636338</v>
      </c>
      <c r="E122" s="82">
        <f t="shared" si="14"/>
        <v>0.05804782661021873</v>
      </c>
      <c r="F122" s="83">
        <f t="shared" si="15"/>
        <v>14.431743368967286</v>
      </c>
      <c r="G122" s="104"/>
      <c r="H122" s="104"/>
      <c r="I122" s="65"/>
      <c r="K122" s="66"/>
      <c r="L122" s="66"/>
      <c r="M122" s="67"/>
      <c r="N122" s="67"/>
      <c r="Q122" s="53"/>
      <c r="R122" s="53"/>
      <c r="S122" s="53"/>
    </row>
    <row r="123" spans="1:19" ht="15">
      <c r="A123" s="79" t="s">
        <v>36</v>
      </c>
      <c r="B123" s="80">
        <v>218033.74105999965</v>
      </c>
      <c r="C123" s="81">
        <v>205779.4755599998</v>
      </c>
      <c r="D123" s="82">
        <f t="shared" si="13"/>
        <v>0.05920115892197758</v>
      </c>
      <c r="E123" s="82">
        <f t="shared" si="14"/>
        <v>0.05377202360833766</v>
      </c>
      <c r="F123" s="83">
        <f t="shared" si="15"/>
        <v>-5.620352813479301</v>
      </c>
      <c r="G123" s="104"/>
      <c r="H123" s="104"/>
      <c r="I123" s="65"/>
      <c r="K123" s="66"/>
      <c r="L123" s="66"/>
      <c r="M123" s="67"/>
      <c r="N123" s="67"/>
      <c r="Q123" s="53"/>
      <c r="R123" s="53"/>
      <c r="S123" s="53"/>
    </row>
    <row r="124" spans="1:19" ht="15">
      <c r="A124" s="79" t="s">
        <v>37</v>
      </c>
      <c r="B124" s="80">
        <v>127490.10420999982</v>
      </c>
      <c r="C124" s="81">
        <v>130834.59839999984</v>
      </c>
      <c r="D124" s="82">
        <f t="shared" si="13"/>
        <v>0.0346164858871027</v>
      </c>
      <c r="E124" s="82">
        <f t="shared" si="14"/>
        <v>0.03418825465856958</v>
      </c>
      <c r="F124" s="83">
        <f t="shared" si="15"/>
        <v>2.623336305766144</v>
      </c>
      <c r="G124" s="104"/>
      <c r="H124" s="104"/>
      <c r="I124" s="65"/>
      <c r="K124" s="66"/>
      <c r="L124" s="66"/>
      <c r="M124" s="67"/>
      <c r="N124" s="67"/>
      <c r="Q124" s="53"/>
      <c r="R124" s="53"/>
      <c r="S124" s="53"/>
    </row>
    <row r="125" spans="1:19" ht="15">
      <c r="A125" s="79" t="s">
        <v>42</v>
      </c>
      <c r="B125" s="80">
        <v>104213.9719</v>
      </c>
      <c r="C125" s="81">
        <v>126911.31643999988</v>
      </c>
      <c r="D125" s="82">
        <f t="shared" si="13"/>
        <v>0.02829648238088355</v>
      </c>
      <c r="E125" s="82">
        <f t="shared" si="14"/>
        <v>0.0331630658752802</v>
      </c>
      <c r="F125" s="83">
        <f t="shared" si="15"/>
        <v>21.77956000158927</v>
      </c>
      <c r="G125" s="104"/>
      <c r="H125" s="104"/>
      <c r="I125" s="65"/>
      <c r="K125" s="66"/>
      <c r="L125" s="66"/>
      <c r="M125" s="67"/>
      <c r="N125" s="67"/>
      <c r="Q125" s="53"/>
      <c r="R125" s="53"/>
      <c r="S125" s="53"/>
    </row>
    <row r="126" spans="1:19" ht="15">
      <c r="A126" s="79" t="s">
        <v>39</v>
      </c>
      <c r="B126" s="80">
        <v>68489.78207999999</v>
      </c>
      <c r="C126" s="81">
        <v>91172.7201199999</v>
      </c>
      <c r="D126" s="82">
        <f t="shared" si="13"/>
        <v>0.018596545900360924</v>
      </c>
      <c r="E126" s="82">
        <f t="shared" si="14"/>
        <v>0.023824249942261837</v>
      </c>
      <c r="F126" s="83">
        <f t="shared" si="15"/>
        <v>33.1187183710191</v>
      </c>
      <c r="G126" s="104"/>
      <c r="H126" s="104"/>
      <c r="I126" s="65"/>
      <c r="K126" s="66"/>
      <c r="L126" s="66"/>
      <c r="M126" s="67"/>
      <c r="N126" s="67"/>
      <c r="Q126" s="53"/>
      <c r="R126" s="53"/>
      <c r="S126" s="53"/>
    </row>
    <row r="127" spans="1:19" ht="15">
      <c r="A127" s="84" t="s">
        <v>50</v>
      </c>
      <c r="B127" s="80">
        <v>78655.84262000008</v>
      </c>
      <c r="C127" s="81">
        <v>71391.28840999996</v>
      </c>
      <c r="D127" s="82">
        <f t="shared" si="13"/>
        <v>0.02135686438461503</v>
      </c>
      <c r="E127" s="82">
        <f t="shared" si="14"/>
        <v>0.01865518431984172</v>
      </c>
      <c r="F127" s="83">
        <f t="shared" si="15"/>
        <v>-9.235873608393508</v>
      </c>
      <c r="G127" s="104"/>
      <c r="H127" s="104"/>
      <c r="I127" s="65"/>
      <c r="K127" s="66"/>
      <c r="L127" s="66"/>
      <c r="M127" s="67"/>
      <c r="N127" s="67"/>
      <c r="Q127" s="53"/>
      <c r="R127" s="53"/>
      <c r="S127" s="53"/>
    </row>
    <row r="128" spans="1:19" ht="15.75" thickBot="1">
      <c r="A128" s="144" t="s">
        <v>34</v>
      </c>
      <c r="B128" s="138">
        <f>+B129-SUM(B119:B127)</f>
        <v>787483.548249987</v>
      </c>
      <c r="C128" s="138">
        <f>+C129-SUM(C119:C127)</f>
        <v>856135.3646199955</v>
      </c>
      <c r="D128" s="145">
        <f t="shared" si="13"/>
        <v>0.2138198356902988</v>
      </c>
      <c r="E128" s="145">
        <f t="shared" si="14"/>
        <v>0.2237158536486612</v>
      </c>
      <c r="F128" s="146">
        <f t="shared" si="15"/>
        <v>8.717873093675731</v>
      </c>
      <c r="G128" s="104"/>
      <c r="H128" s="111"/>
      <c r="I128" s="65"/>
      <c r="K128" s="66"/>
      <c r="L128" s="66"/>
      <c r="M128" s="67"/>
      <c r="N128" s="67"/>
      <c r="Q128" s="53"/>
      <c r="R128" s="53"/>
      <c r="S128" s="53"/>
    </row>
    <row r="129" spans="1:19" ht="15.75" thickBot="1">
      <c r="A129" s="147" t="s">
        <v>33</v>
      </c>
      <c r="B129" s="148">
        <f>+B142</f>
        <v>3682930.2843099874</v>
      </c>
      <c r="C129" s="148">
        <f>+C142</f>
        <v>3826887.324509999</v>
      </c>
      <c r="D129" s="149">
        <v>100</v>
      </c>
      <c r="E129" s="149">
        <v>100</v>
      </c>
      <c r="F129" s="150">
        <f t="shared" si="15"/>
        <v>3.9087636497844302</v>
      </c>
      <c r="G129" s="104"/>
      <c r="H129" s="104"/>
      <c r="I129" s="65"/>
      <c r="K129" s="66"/>
      <c r="L129" s="66"/>
      <c r="M129" s="67"/>
      <c r="N129" s="67"/>
      <c r="Q129" s="53"/>
      <c r="R129" s="53"/>
      <c r="S129" s="53"/>
    </row>
    <row r="130" spans="1:19" ht="15">
      <c r="A130" s="102"/>
      <c r="B130" s="109"/>
      <c r="C130" s="109"/>
      <c r="D130" s="110"/>
      <c r="E130" s="114"/>
      <c r="F130" s="35"/>
      <c r="G130" s="104"/>
      <c r="H130" s="104"/>
      <c r="I130" s="65"/>
      <c r="K130" s="66"/>
      <c r="L130" s="66"/>
      <c r="M130" s="67"/>
      <c r="N130" s="67"/>
      <c r="Q130" s="53"/>
      <c r="R130" s="53"/>
      <c r="S130" s="53"/>
    </row>
    <row r="131" spans="1:19" ht="15">
      <c r="A131" s="102"/>
      <c r="B131" s="109"/>
      <c r="C131" s="109"/>
      <c r="D131" s="110"/>
      <c r="E131" s="109"/>
      <c r="F131" s="35"/>
      <c r="G131" s="104"/>
      <c r="H131" s="104"/>
      <c r="I131" s="65"/>
      <c r="K131" s="66"/>
      <c r="L131" s="66"/>
      <c r="M131" s="67"/>
      <c r="N131" s="67"/>
      <c r="Q131" s="53"/>
      <c r="R131" s="53"/>
      <c r="S131" s="53"/>
    </row>
    <row r="132" spans="1:19" ht="15">
      <c r="A132" s="23" t="s">
        <v>76</v>
      </c>
      <c r="B132" s="14"/>
      <c r="C132" s="85"/>
      <c r="D132" s="85"/>
      <c r="E132" s="17" t="str">
        <f>+E115</f>
        <v>A DICIEMBRE 2006-2007</v>
      </c>
      <c r="F132" s="86"/>
      <c r="G132" s="104"/>
      <c r="H132" s="104"/>
      <c r="I132" s="65"/>
      <c r="K132" s="66"/>
      <c r="L132" s="66"/>
      <c r="M132" s="67"/>
      <c r="N132" s="67"/>
      <c r="Q132" s="53"/>
      <c r="R132" s="53"/>
      <c r="S132" s="53"/>
    </row>
    <row r="133" spans="1:19" ht="15">
      <c r="A133" s="75"/>
      <c r="B133" s="96" t="s">
        <v>26</v>
      </c>
      <c r="C133" s="96"/>
      <c r="D133" s="182" t="s">
        <v>120</v>
      </c>
      <c r="E133" s="183"/>
      <c r="F133" s="178" t="s">
        <v>119</v>
      </c>
      <c r="G133" s="104"/>
      <c r="H133" s="104"/>
      <c r="I133" s="65"/>
      <c r="K133" s="66"/>
      <c r="L133" s="66"/>
      <c r="M133" s="67"/>
      <c r="N133" s="67"/>
      <c r="Q133" s="53"/>
      <c r="R133" s="53"/>
      <c r="S133" s="53"/>
    </row>
    <row r="134" spans="1:19" ht="15">
      <c r="A134" s="87"/>
      <c r="B134" s="96" t="s">
        <v>28</v>
      </c>
      <c r="C134" s="96"/>
      <c r="D134" s="184"/>
      <c r="E134" s="185"/>
      <c r="F134" s="179"/>
      <c r="G134" s="104"/>
      <c r="H134" s="104"/>
      <c r="I134" s="65"/>
      <c r="K134" s="66"/>
      <c r="L134" s="66"/>
      <c r="M134" s="67"/>
      <c r="N134" s="67"/>
      <c r="Q134" s="53"/>
      <c r="R134" s="53"/>
      <c r="S134" s="53"/>
    </row>
    <row r="135" spans="1:19" ht="15">
      <c r="A135" s="78"/>
      <c r="B135" s="97">
        <f>+B82</f>
        <v>2006</v>
      </c>
      <c r="C135" s="97">
        <f>+C82</f>
        <v>2007</v>
      </c>
      <c r="D135" s="97">
        <f>+D82</f>
        <v>2006</v>
      </c>
      <c r="E135" s="97">
        <f>+E82</f>
        <v>2007</v>
      </c>
      <c r="F135" s="113"/>
      <c r="G135" s="104"/>
      <c r="H135" s="104"/>
      <c r="I135" s="65"/>
      <c r="K135" s="66"/>
      <c r="L135" s="66"/>
      <c r="M135" s="67"/>
      <c r="N135" s="67"/>
      <c r="Q135" s="53"/>
      <c r="R135" s="53"/>
      <c r="S135" s="53"/>
    </row>
    <row r="136" spans="1:19" ht="15">
      <c r="A136" s="79" t="s">
        <v>51</v>
      </c>
      <c r="B136" s="80">
        <v>1580434.3581399953</v>
      </c>
      <c r="C136" s="81">
        <v>1521274.4346099987</v>
      </c>
      <c r="D136" s="88">
        <f aca="true" t="shared" si="16" ref="D136:D141">+B136/$B$142</f>
        <v>0.42912415824783834</v>
      </c>
      <c r="E136" s="88">
        <f aca="true" t="shared" si="17" ref="E136:E141">+C136/$C$142</f>
        <v>0.39752266152878835</v>
      </c>
      <c r="F136" s="83">
        <f aca="true" t="shared" si="18" ref="F136:F142">+((C136/B136)-1)*100</f>
        <v>-3.743269894462531</v>
      </c>
      <c r="G136" s="104"/>
      <c r="H136" s="104"/>
      <c r="I136" s="65"/>
      <c r="K136" s="66"/>
      <c r="L136" s="66"/>
      <c r="M136" s="67"/>
      <c r="N136" s="67"/>
      <c r="Q136" s="53"/>
      <c r="R136" s="53"/>
      <c r="S136" s="53"/>
    </row>
    <row r="137" spans="1:19" ht="15">
      <c r="A137" s="79" t="s">
        <v>52</v>
      </c>
      <c r="B137" s="80">
        <v>1004647.0437700003</v>
      </c>
      <c r="C137" s="81">
        <v>1096130.7216900035</v>
      </c>
      <c r="D137" s="88">
        <f t="shared" si="16"/>
        <v>0.2727847029985867</v>
      </c>
      <c r="E137" s="88">
        <f t="shared" si="17"/>
        <v>0.2864287941454754</v>
      </c>
      <c r="F137" s="83">
        <f t="shared" si="18"/>
        <v>9.106051571774398</v>
      </c>
      <c r="G137" s="104"/>
      <c r="H137" s="104"/>
      <c r="I137" s="65"/>
      <c r="K137" s="66"/>
      <c r="L137" s="66"/>
      <c r="M137" s="67"/>
      <c r="N137" s="67"/>
      <c r="Q137" s="53"/>
      <c r="R137" s="53"/>
      <c r="S137" s="53"/>
    </row>
    <row r="138" spans="1:19" ht="15">
      <c r="A138" s="79" t="s">
        <v>53</v>
      </c>
      <c r="B138" s="80">
        <v>742107.9166499993</v>
      </c>
      <c r="C138" s="81">
        <v>774584.1636899958</v>
      </c>
      <c r="D138" s="88">
        <f t="shared" si="16"/>
        <v>0.20149931151603007</v>
      </c>
      <c r="E138" s="88">
        <f t="shared" si="17"/>
        <v>0.20240579301330092</v>
      </c>
      <c r="F138" s="83">
        <f t="shared" si="18"/>
        <v>4.376216222918061</v>
      </c>
      <c r="G138" s="104"/>
      <c r="H138" s="104"/>
      <c r="I138" s="65"/>
      <c r="K138" s="66"/>
      <c r="L138" s="66"/>
      <c r="M138" s="67"/>
      <c r="N138" s="67"/>
      <c r="Q138" s="53"/>
      <c r="R138" s="53"/>
      <c r="S138" s="53"/>
    </row>
    <row r="139" spans="1:19" ht="15">
      <c r="A139" s="79" t="s">
        <v>34</v>
      </c>
      <c r="B139" s="80">
        <v>207879.35008000003</v>
      </c>
      <c r="C139" s="81">
        <v>252138.74763000023</v>
      </c>
      <c r="D139" s="88">
        <f t="shared" si="16"/>
        <v>0.0564440089907776</v>
      </c>
      <c r="E139" s="88">
        <f t="shared" si="17"/>
        <v>0.06588611742371707</v>
      </c>
      <c r="F139" s="83">
        <f t="shared" si="18"/>
        <v>21.290906255463792</v>
      </c>
      <c r="G139" s="104"/>
      <c r="H139" s="104"/>
      <c r="I139" s="65"/>
      <c r="K139" s="66"/>
      <c r="L139" s="66"/>
      <c r="M139" s="67"/>
      <c r="N139" s="67"/>
      <c r="Q139" s="53"/>
      <c r="R139" s="53"/>
      <c r="S139" s="53"/>
    </row>
    <row r="140" spans="1:19" ht="15">
      <c r="A140" s="79" t="s">
        <v>54</v>
      </c>
      <c r="B140" s="80">
        <v>134130.83679000003</v>
      </c>
      <c r="C140" s="81">
        <v>159906.2970900002</v>
      </c>
      <c r="D140" s="88">
        <f t="shared" si="16"/>
        <v>0.03641959701529621</v>
      </c>
      <c r="E140" s="88">
        <f t="shared" si="17"/>
        <v>0.041784950412794</v>
      </c>
      <c r="F140" s="83">
        <f t="shared" si="18"/>
        <v>19.216655108440996</v>
      </c>
      <c r="G140" s="104"/>
      <c r="H140" s="104"/>
      <c r="I140" s="65"/>
      <c r="K140" s="66"/>
      <c r="L140" s="66"/>
      <c r="M140" s="67"/>
      <c r="N140" s="67"/>
      <c r="Q140" s="53"/>
      <c r="R140" s="53"/>
      <c r="S140" s="53"/>
    </row>
    <row r="141" spans="1:19" ht="15.75" thickBot="1">
      <c r="A141" s="144" t="s">
        <v>55</v>
      </c>
      <c r="B141" s="138">
        <v>13730.778880000005</v>
      </c>
      <c r="C141" s="153">
        <v>22852.959799999993</v>
      </c>
      <c r="D141" s="154">
        <f t="shared" si="16"/>
        <v>0.0037282212314731678</v>
      </c>
      <c r="E141" s="154">
        <f t="shared" si="17"/>
        <v>0.005971683475924164</v>
      </c>
      <c r="F141" s="146">
        <f t="shared" si="18"/>
        <v>66.43600483063044</v>
      </c>
      <c r="G141" s="104"/>
      <c r="H141" s="104"/>
      <c r="I141" s="65"/>
      <c r="K141" s="66"/>
      <c r="L141" s="66"/>
      <c r="M141" s="67"/>
      <c r="N141" s="67"/>
      <c r="Q141" s="53"/>
      <c r="R141" s="53"/>
      <c r="S141" s="53"/>
    </row>
    <row r="142" spans="1:19" ht="15.75" thickBot="1">
      <c r="A142" s="140" t="s">
        <v>33</v>
      </c>
      <c r="B142" s="148">
        <f>+B41</f>
        <v>3682930.2843099874</v>
      </c>
      <c r="C142" s="148">
        <f>+C41</f>
        <v>3826887.324509999</v>
      </c>
      <c r="D142" s="155">
        <f>SUM(D136:D141)</f>
        <v>1.000000000000002</v>
      </c>
      <c r="E142" s="155">
        <f>SUM(E136:E141)</f>
        <v>0.9999999999999998</v>
      </c>
      <c r="F142" s="150">
        <f t="shared" si="18"/>
        <v>3.9087636497844302</v>
      </c>
      <c r="G142" s="104"/>
      <c r="H142" s="104"/>
      <c r="I142" s="65"/>
      <c r="K142" s="66"/>
      <c r="L142" s="66"/>
      <c r="M142" s="67"/>
      <c r="N142" s="67"/>
      <c r="Q142" s="53"/>
      <c r="R142" s="53"/>
      <c r="S142" s="53"/>
    </row>
    <row r="143" spans="1:19" ht="15">
      <c r="A143" s="102"/>
      <c r="B143" s="109"/>
      <c r="C143" s="109"/>
      <c r="D143" s="110"/>
      <c r="E143" s="109"/>
      <c r="F143" s="35"/>
      <c r="G143" s="104"/>
      <c r="H143" s="104"/>
      <c r="I143" s="65"/>
      <c r="K143" s="66"/>
      <c r="L143" s="66"/>
      <c r="M143" s="67"/>
      <c r="N143" s="67"/>
      <c r="Q143" s="53"/>
      <c r="R143" s="53"/>
      <c r="S143" s="53"/>
    </row>
    <row r="144" spans="1:19" ht="15">
      <c r="A144" s="102"/>
      <c r="B144" s="109"/>
      <c r="C144" s="109"/>
      <c r="D144" s="110"/>
      <c r="E144" s="109"/>
      <c r="F144" s="35"/>
      <c r="G144" s="104"/>
      <c r="H144" s="104"/>
      <c r="I144" s="65"/>
      <c r="K144" s="66"/>
      <c r="L144" s="66"/>
      <c r="M144" s="67"/>
      <c r="N144" s="67"/>
      <c r="Q144" s="53"/>
      <c r="R144" s="53"/>
      <c r="S144" s="53"/>
    </row>
    <row r="145" spans="1:19" ht="15">
      <c r="A145" s="23" t="s">
        <v>77</v>
      </c>
      <c r="B145" s="14"/>
      <c r="C145" s="85"/>
      <c r="D145" s="85"/>
      <c r="E145" s="85"/>
      <c r="F145" s="63" t="str">
        <f>+E132</f>
        <v>A DICIEMBRE 2006-2007</v>
      </c>
      <c r="G145" s="63"/>
      <c r="H145" s="17"/>
      <c r="I145" s="65"/>
      <c r="K145" s="66"/>
      <c r="L145" s="66"/>
      <c r="M145" s="67"/>
      <c r="N145" s="67"/>
      <c r="Q145" s="53"/>
      <c r="R145" s="53"/>
      <c r="S145" s="53"/>
    </row>
    <row r="146" spans="1:19" ht="15">
      <c r="A146" s="99"/>
      <c r="B146" s="96" t="s">
        <v>26</v>
      </c>
      <c r="C146" s="96"/>
      <c r="D146" s="96" t="s">
        <v>27</v>
      </c>
      <c r="E146" s="96"/>
      <c r="F146" s="169" t="s">
        <v>82</v>
      </c>
      <c r="G146" s="170"/>
      <c r="H146" s="171"/>
      <c r="I146" s="65"/>
      <c r="K146" s="66"/>
      <c r="L146" s="66"/>
      <c r="M146" s="67"/>
      <c r="N146" s="67"/>
      <c r="Q146" s="53"/>
      <c r="R146" s="53"/>
      <c r="S146" s="53"/>
    </row>
    <row r="147" spans="1:19" ht="15">
      <c r="A147" s="100" t="s">
        <v>35</v>
      </c>
      <c r="B147" s="96" t="s">
        <v>28</v>
      </c>
      <c r="C147" s="96"/>
      <c r="D147" s="96" t="s">
        <v>29</v>
      </c>
      <c r="E147" s="96"/>
      <c r="F147" s="162" t="s">
        <v>26</v>
      </c>
      <c r="G147" s="162" t="s">
        <v>27</v>
      </c>
      <c r="H147" s="162" t="s">
        <v>30</v>
      </c>
      <c r="I147" s="65"/>
      <c r="K147" s="66"/>
      <c r="L147" s="66"/>
      <c r="M147" s="67"/>
      <c r="N147" s="67"/>
      <c r="Q147" s="53"/>
      <c r="R147" s="53"/>
      <c r="S147" s="53"/>
    </row>
    <row r="148" spans="1:19" ht="15">
      <c r="A148" s="101"/>
      <c r="B148" s="97">
        <f>+B205</f>
        <v>2006</v>
      </c>
      <c r="C148" s="97">
        <f>+C205</f>
        <v>2007</v>
      </c>
      <c r="D148" s="97">
        <f>+D205</f>
        <v>2006</v>
      </c>
      <c r="E148" s="97">
        <f>+E205</f>
        <v>2007</v>
      </c>
      <c r="F148" s="163"/>
      <c r="G148" s="163"/>
      <c r="H148" s="163"/>
      <c r="I148" s="65"/>
      <c r="K148" s="66"/>
      <c r="L148" s="66"/>
      <c r="M148" s="67"/>
      <c r="N148" s="67"/>
      <c r="Q148" s="53"/>
      <c r="R148" s="53"/>
      <c r="S148" s="53"/>
    </row>
    <row r="149" spans="1:19" ht="15">
      <c r="A149" s="156" t="s">
        <v>80</v>
      </c>
      <c r="B149" s="105">
        <v>171508.11524000013</v>
      </c>
      <c r="C149" s="105">
        <v>205027.08923</v>
      </c>
      <c r="D149" s="105">
        <v>168929.269</v>
      </c>
      <c r="E149" s="105">
        <v>189460.52</v>
      </c>
      <c r="F149" s="98">
        <f aca="true" t="shared" si="19" ref="F149:F159">IF(B149=0,100,((C149/B149)-1)*100)</f>
        <v>19.543666457470565</v>
      </c>
      <c r="G149" s="98">
        <f aca="true" t="shared" si="20" ref="G149:G159">IF(D149=0,100,((E149/D149)-1)*100)</f>
        <v>12.15375590123462</v>
      </c>
      <c r="H149" s="98">
        <f aca="true" t="shared" si="21" ref="H149:H159">IF(B149=0,1,IF(C149=0,-100,(((D149/B149)/(E149/C149))-1)*100))</f>
        <v>6.58908878873723</v>
      </c>
      <c r="I149" s="65"/>
      <c r="K149" s="66"/>
      <c r="L149" s="66"/>
      <c r="M149" s="67"/>
      <c r="N149" s="67"/>
      <c r="Q149" s="53"/>
      <c r="R149" s="53"/>
      <c r="S149" s="53"/>
    </row>
    <row r="150" spans="1:19" ht="15">
      <c r="A150" s="156" t="s">
        <v>102</v>
      </c>
      <c r="B150" s="105">
        <v>83227.02250000008</v>
      </c>
      <c r="C150" s="105">
        <v>73977.11592000001</v>
      </c>
      <c r="D150" s="105">
        <v>82591.73499999996</v>
      </c>
      <c r="E150" s="105">
        <v>65136.25</v>
      </c>
      <c r="F150" s="98">
        <f t="shared" si="19"/>
        <v>-11.11406644398466</v>
      </c>
      <c r="G150" s="98">
        <f t="shared" si="20"/>
        <v>-21.134663171805222</v>
      </c>
      <c r="H150" s="98">
        <f t="shared" si="21"/>
        <v>12.705958195106781</v>
      </c>
      <c r="I150" s="65"/>
      <c r="K150" s="66"/>
      <c r="L150" s="66"/>
      <c r="M150" s="67"/>
      <c r="N150" s="67"/>
      <c r="Q150" s="53"/>
      <c r="R150" s="53"/>
      <c r="S150" s="53"/>
    </row>
    <row r="151" spans="1:19" ht="15">
      <c r="A151" s="156" t="s">
        <v>36</v>
      </c>
      <c r="B151" s="105">
        <v>36420.03623</v>
      </c>
      <c r="C151" s="105">
        <v>40166.34348</v>
      </c>
      <c r="D151" s="105">
        <v>32657.381999999998</v>
      </c>
      <c r="E151" s="105">
        <v>32263.665999999997</v>
      </c>
      <c r="F151" s="98">
        <f t="shared" si="19"/>
        <v>10.286390783197753</v>
      </c>
      <c r="G151" s="98">
        <f t="shared" si="20"/>
        <v>-1.2055957210532098</v>
      </c>
      <c r="H151" s="98">
        <f t="shared" si="21"/>
        <v>11.632224100267097</v>
      </c>
      <c r="I151" s="65"/>
      <c r="K151" s="66"/>
      <c r="L151" s="66"/>
      <c r="M151" s="67"/>
      <c r="N151" s="67"/>
      <c r="Q151" s="53"/>
      <c r="R151" s="53"/>
      <c r="S151" s="53"/>
    </row>
    <row r="152" spans="1:19" ht="15">
      <c r="A152" s="156" t="s">
        <v>38</v>
      </c>
      <c r="B152" s="105">
        <v>28230.006979999995</v>
      </c>
      <c r="C152" s="105">
        <v>35564.621150000006</v>
      </c>
      <c r="D152" s="105">
        <v>27734.298000000006</v>
      </c>
      <c r="E152" s="105">
        <v>32750.03</v>
      </c>
      <c r="F152" s="98">
        <f t="shared" si="19"/>
        <v>25.981623650310603</v>
      </c>
      <c r="G152" s="98">
        <f t="shared" si="20"/>
        <v>18.084943054985537</v>
      </c>
      <c r="H152" s="98">
        <f t="shared" si="21"/>
        <v>6.6872883121500415</v>
      </c>
      <c r="I152" s="65"/>
      <c r="K152" s="66"/>
      <c r="L152" s="66"/>
      <c r="M152" s="67"/>
      <c r="N152" s="67"/>
      <c r="Q152" s="53"/>
      <c r="R152" s="53"/>
      <c r="S152" s="53"/>
    </row>
    <row r="153" spans="1:19" ht="15">
      <c r="A153" s="156" t="s">
        <v>50</v>
      </c>
      <c r="B153" s="105">
        <v>31064.95026</v>
      </c>
      <c r="C153" s="105">
        <v>32680.561220000007</v>
      </c>
      <c r="D153" s="105">
        <v>29904.518000000004</v>
      </c>
      <c r="E153" s="105">
        <v>28213.69</v>
      </c>
      <c r="F153" s="98">
        <f t="shared" si="19"/>
        <v>5.2007518005921405</v>
      </c>
      <c r="G153" s="98">
        <f t="shared" si="20"/>
        <v>-5.654088790195533</v>
      </c>
      <c r="H153" s="98">
        <f t="shared" si="21"/>
        <v>11.505364092195691</v>
      </c>
      <c r="I153" s="65"/>
      <c r="K153" s="66"/>
      <c r="L153" s="66"/>
      <c r="M153" s="67"/>
      <c r="N153" s="67"/>
      <c r="Q153" s="53"/>
      <c r="R153" s="53"/>
      <c r="S153" s="53"/>
    </row>
    <row r="154" spans="1:19" ht="15">
      <c r="A154" s="156" t="s">
        <v>105</v>
      </c>
      <c r="B154" s="105">
        <v>47446.72247000004</v>
      </c>
      <c r="C154" s="105">
        <v>32558.565220000004</v>
      </c>
      <c r="D154" s="105">
        <v>50194.77</v>
      </c>
      <c r="E154" s="105">
        <v>30491.79</v>
      </c>
      <c r="F154" s="98">
        <f t="shared" si="19"/>
        <v>-31.37868429039251</v>
      </c>
      <c r="G154" s="98">
        <f t="shared" si="20"/>
        <v>-39.25305365479311</v>
      </c>
      <c r="H154" s="98">
        <f t="shared" si="21"/>
        <v>12.962576455535558</v>
      </c>
      <c r="I154" s="65"/>
      <c r="K154" s="66"/>
      <c r="L154" s="66"/>
      <c r="M154" s="67"/>
      <c r="N154" s="67"/>
      <c r="Q154" s="53"/>
      <c r="R154" s="53"/>
      <c r="S154" s="53"/>
    </row>
    <row r="155" spans="1:19" ht="15">
      <c r="A155" s="156" t="s">
        <v>56</v>
      </c>
      <c r="B155" s="105">
        <v>25363.679109999997</v>
      </c>
      <c r="C155" s="105">
        <v>30325.413599999996</v>
      </c>
      <c r="D155" s="105">
        <v>26240.434999999994</v>
      </c>
      <c r="E155" s="105">
        <v>27030.102</v>
      </c>
      <c r="F155" s="98">
        <f t="shared" si="19"/>
        <v>19.56236107735554</v>
      </c>
      <c r="G155" s="98">
        <f t="shared" si="20"/>
        <v>3.009351788566028</v>
      </c>
      <c r="H155" s="98">
        <f t="shared" si="21"/>
        <v>16.06942379636145</v>
      </c>
      <c r="I155" s="65"/>
      <c r="K155" s="66"/>
      <c r="L155" s="66"/>
      <c r="M155" s="67"/>
      <c r="N155" s="67"/>
      <c r="Q155" s="53"/>
      <c r="R155" s="53"/>
      <c r="S155" s="53"/>
    </row>
    <row r="156" spans="1:19" ht="15">
      <c r="A156" s="156" t="s">
        <v>57</v>
      </c>
      <c r="B156" s="105">
        <v>25180.572750000003</v>
      </c>
      <c r="C156" s="105">
        <v>21627.231030000003</v>
      </c>
      <c r="D156" s="105">
        <v>27417.08</v>
      </c>
      <c r="E156" s="105">
        <v>19964.68</v>
      </c>
      <c r="F156" s="98">
        <f t="shared" si="19"/>
        <v>-14.111441210168662</v>
      </c>
      <c r="G156" s="98">
        <f t="shared" si="20"/>
        <v>-27.181596289612177</v>
      </c>
      <c r="H156" s="98">
        <f t="shared" si="21"/>
        <v>17.948972256280026</v>
      </c>
      <c r="I156" s="65"/>
      <c r="K156" s="66"/>
      <c r="L156" s="66"/>
      <c r="M156" s="67"/>
      <c r="N156" s="67"/>
      <c r="Q156" s="53"/>
      <c r="R156" s="53"/>
      <c r="S156" s="53"/>
    </row>
    <row r="157" spans="1:19" ht="15">
      <c r="A157" s="156" t="s">
        <v>58</v>
      </c>
      <c r="B157" s="105">
        <v>8215.23489</v>
      </c>
      <c r="C157" s="105">
        <v>14049.36594</v>
      </c>
      <c r="D157" s="105">
        <v>10301.24</v>
      </c>
      <c r="E157" s="105">
        <v>12668.98</v>
      </c>
      <c r="F157" s="98">
        <f t="shared" si="19"/>
        <v>71.01599805869945</v>
      </c>
      <c r="G157" s="98">
        <f t="shared" si="20"/>
        <v>22.984999864094036</v>
      </c>
      <c r="H157" s="98">
        <f t="shared" si="21"/>
        <v>39.054354797481494</v>
      </c>
      <c r="I157" s="65"/>
      <c r="K157" s="66"/>
      <c r="L157" s="66"/>
      <c r="M157" s="67"/>
      <c r="N157" s="67"/>
      <c r="Q157" s="53"/>
      <c r="R157" s="53"/>
      <c r="S157" s="53"/>
    </row>
    <row r="158" spans="1:19" ht="15.75" thickBot="1">
      <c r="A158" s="157" t="s">
        <v>34</v>
      </c>
      <c r="B158" s="138">
        <f>+B159-SUM(B149:B157)</f>
        <v>58313.88842000009</v>
      </c>
      <c r="C158" s="138">
        <f>+C159-SUM(C149:C157)</f>
        <v>53109.76085000008</v>
      </c>
      <c r="D158" s="138">
        <f>+D159-SUM(D149:D157)</f>
        <v>63527.25999999995</v>
      </c>
      <c r="E158" s="138">
        <f>+E159-SUM(E149:E157)</f>
        <v>50417.63000000006</v>
      </c>
      <c r="F158" s="139">
        <f t="shared" si="19"/>
        <v>-8.924336399105803</v>
      </c>
      <c r="G158" s="139">
        <f t="shared" si="20"/>
        <v>-20.63622766037745</v>
      </c>
      <c r="H158" s="139">
        <f t="shared" si="21"/>
        <v>14.757226018885273</v>
      </c>
      <c r="I158" s="65"/>
      <c r="K158" s="66"/>
      <c r="L158" s="66"/>
      <c r="M158" s="67"/>
      <c r="N158" s="67"/>
      <c r="Q158" s="53"/>
      <c r="R158" s="53"/>
      <c r="S158" s="53"/>
    </row>
    <row r="159" spans="1:19" ht="15.75" thickBot="1">
      <c r="A159" s="140" t="s">
        <v>33</v>
      </c>
      <c r="B159" s="141">
        <v>514970.2288500004</v>
      </c>
      <c r="C159" s="141">
        <v>539086.0676400001</v>
      </c>
      <c r="D159" s="141">
        <v>519497.9869999999</v>
      </c>
      <c r="E159" s="141">
        <v>488397.33800000005</v>
      </c>
      <c r="F159" s="142">
        <f t="shared" si="19"/>
        <v>4.682957856389813</v>
      </c>
      <c r="G159" s="142">
        <f t="shared" si="20"/>
        <v>-5.986673630748807</v>
      </c>
      <c r="H159" s="143">
        <f t="shared" si="21"/>
        <v>11.349062839487335</v>
      </c>
      <c r="I159" s="65"/>
      <c r="K159" s="66"/>
      <c r="L159" s="66"/>
      <c r="M159" s="67"/>
      <c r="N159" s="67"/>
      <c r="Q159" s="53"/>
      <c r="R159" s="53"/>
      <c r="S159" s="53"/>
    </row>
    <row r="160" spans="1:19" ht="15">
      <c r="A160" s="102"/>
      <c r="B160" s="109"/>
      <c r="C160" s="109"/>
      <c r="D160" s="110"/>
      <c r="E160" s="109"/>
      <c r="F160" s="35"/>
      <c r="G160" s="104"/>
      <c r="H160" s="104"/>
      <c r="I160" s="65"/>
      <c r="K160" s="66"/>
      <c r="L160" s="66"/>
      <c r="M160" s="67"/>
      <c r="N160" s="67"/>
      <c r="Q160" s="53"/>
      <c r="R160" s="53"/>
      <c r="S160" s="53"/>
    </row>
    <row r="161" spans="1:19" ht="15">
      <c r="A161" s="102"/>
      <c r="B161" s="109"/>
      <c r="C161" s="109"/>
      <c r="D161" s="110"/>
      <c r="E161" s="109"/>
      <c r="F161" s="35"/>
      <c r="G161" s="104"/>
      <c r="H161" s="104"/>
      <c r="I161" s="65"/>
      <c r="K161" s="66"/>
      <c r="L161" s="66"/>
      <c r="M161" s="67"/>
      <c r="N161" s="67"/>
      <c r="Q161" s="53"/>
      <c r="R161" s="53"/>
      <c r="S161" s="53"/>
    </row>
    <row r="162" spans="1:19" ht="15">
      <c r="A162" s="17"/>
      <c r="B162" s="89" t="s">
        <v>78</v>
      </c>
      <c r="C162" s="89"/>
      <c r="D162" s="89"/>
      <c r="E162" s="89"/>
      <c r="F162" s="89" t="str">
        <f>+F145</f>
        <v>A DICIEMBRE 2006-2007</v>
      </c>
      <c r="G162" s="17"/>
      <c r="H162" s="23"/>
      <c r="I162" s="65"/>
      <c r="K162" s="66"/>
      <c r="L162" s="66"/>
      <c r="M162" s="67"/>
      <c r="N162" s="67"/>
      <c r="Q162" s="53"/>
      <c r="R162" s="53"/>
      <c r="S162" s="53"/>
    </row>
    <row r="163" spans="1:19" ht="15">
      <c r="A163" s="99"/>
      <c r="B163" s="116" t="s">
        <v>26</v>
      </c>
      <c r="C163" s="117"/>
      <c r="D163" s="116" t="s">
        <v>27</v>
      </c>
      <c r="E163" s="117"/>
      <c r="F163" s="169" t="s">
        <v>82</v>
      </c>
      <c r="G163" s="170"/>
      <c r="H163" s="171"/>
      <c r="I163" s="65"/>
      <c r="K163" s="66"/>
      <c r="L163" s="66"/>
      <c r="M163" s="67"/>
      <c r="N163" s="67"/>
      <c r="Q163" s="53"/>
      <c r="R163" s="53"/>
      <c r="S163" s="53"/>
    </row>
    <row r="164" spans="1:19" ht="15">
      <c r="A164" s="100" t="s">
        <v>31</v>
      </c>
      <c r="B164" s="118" t="s">
        <v>28</v>
      </c>
      <c r="C164" s="119"/>
      <c r="D164" s="118" t="s">
        <v>29</v>
      </c>
      <c r="E164" s="119"/>
      <c r="F164" s="162" t="s">
        <v>26</v>
      </c>
      <c r="G164" s="162" t="s">
        <v>27</v>
      </c>
      <c r="H164" s="162" t="s">
        <v>30</v>
      </c>
      <c r="I164" s="65"/>
      <c r="K164" s="66"/>
      <c r="L164" s="66"/>
      <c r="M164" s="67"/>
      <c r="N164" s="67"/>
      <c r="Q164" s="53"/>
      <c r="R164" s="53"/>
      <c r="S164" s="53"/>
    </row>
    <row r="165" spans="1:19" ht="15">
      <c r="A165" s="101"/>
      <c r="B165" s="97">
        <f>+B23</f>
        <v>2006</v>
      </c>
      <c r="C165" s="97">
        <f>+C23</f>
        <v>2007</v>
      </c>
      <c r="D165" s="97">
        <f>+D23</f>
        <v>2006</v>
      </c>
      <c r="E165" s="97">
        <f>+E23</f>
        <v>2007</v>
      </c>
      <c r="F165" s="163"/>
      <c r="G165" s="163"/>
      <c r="H165" s="163"/>
      <c r="I165" s="65"/>
      <c r="K165" s="66"/>
      <c r="L165" s="66"/>
      <c r="M165" s="67"/>
      <c r="N165" s="67"/>
      <c r="Q165" s="53"/>
      <c r="R165" s="53"/>
      <c r="S165" s="53"/>
    </row>
    <row r="166" spans="1:19" ht="15">
      <c r="A166" s="77" t="s">
        <v>106</v>
      </c>
      <c r="B166" s="80">
        <v>1425532.148790001</v>
      </c>
      <c r="C166" s="80">
        <v>1434105.6999200047</v>
      </c>
      <c r="D166" s="80">
        <v>215247.20500000002</v>
      </c>
      <c r="E166" s="80">
        <v>206265.57700000075</v>
      </c>
      <c r="F166" s="98">
        <f aca="true" t="shared" si="22" ref="F166:F178">IF(B166=0,100,((C166/B166)-1)*100)</f>
        <v>0.6014281149170131</v>
      </c>
      <c r="G166" s="98">
        <f aca="true" t="shared" si="23" ref="G166:G178">IF(D166=0,100,((E166/D166)-1)*100)</f>
        <v>-4.172703659496657</v>
      </c>
      <c r="H166" s="98">
        <f aca="true" t="shared" si="24" ref="H166:H178">IF(B166=0,1,IF(C166=0,-100,(((D166/B166)/(E166/C166))-1)*100))</f>
        <v>4.982016561804814</v>
      </c>
      <c r="I166" s="65"/>
      <c r="J166" s="64"/>
      <c r="K166" s="66"/>
      <c r="L166" s="66"/>
      <c r="M166" s="67"/>
      <c r="N166" s="67"/>
      <c r="Q166" s="53"/>
      <c r="R166" s="53"/>
      <c r="S166" s="53"/>
    </row>
    <row r="167" spans="1:19" ht="15">
      <c r="A167" s="77" t="s">
        <v>4</v>
      </c>
      <c r="B167" s="80">
        <v>482823.0770500001</v>
      </c>
      <c r="C167" s="80">
        <v>523442.76565000054</v>
      </c>
      <c r="D167" s="80">
        <v>93274.04199999988</v>
      </c>
      <c r="E167" s="80">
        <v>111057.532</v>
      </c>
      <c r="F167" s="98">
        <f t="shared" si="22"/>
        <v>8.412955082466777</v>
      </c>
      <c r="G167" s="98">
        <f t="shared" si="23"/>
        <v>19.065851140020442</v>
      </c>
      <c r="H167" s="98">
        <f t="shared" si="24"/>
        <v>-8.947062449522958</v>
      </c>
      <c r="I167" s="65"/>
      <c r="J167" s="64"/>
      <c r="K167" s="66"/>
      <c r="L167" s="66"/>
      <c r="M167" s="67"/>
      <c r="N167" s="67"/>
      <c r="Q167" s="53"/>
      <c r="R167" s="53"/>
      <c r="S167" s="53"/>
    </row>
    <row r="168" spans="1:19" ht="15">
      <c r="A168" s="77" t="s">
        <v>118</v>
      </c>
      <c r="B168" s="80">
        <v>293864.71527999995</v>
      </c>
      <c r="C168" s="80">
        <v>280500.30836999975</v>
      </c>
      <c r="D168" s="80">
        <v>78451.13100000001</v>
      </c>
      <c r="E168" s="80">
        <v>78441.78</v>
      </c>
      <c r="F168" s="98">
        <f t="shared" si="22"/>
        <v>-4.547809320103758</v>
      </c>
      <c r="G168" s="98">
        <f t="shared" si="23"/>
        <v>-0.01191952223099646</v>
      </c>
      <c r="H168" s="98">
        <f t="shared" si="24"/>
        <v>-4.536430518716927</v>
      </c>
      <c r="I168" s="65"/>
      <c r="J168" s="64"/>
      <c r="K168" s="66"/>
      <c r="L168" s="66"/>
      <c r="M168" s="67"/>
      <c r="N168" s="67"/>
      <c r="Q168" s="53"/>
      <c r="R168" s="53"/>
      <c r="S168" s="53"/>
    </row>
    <row r="169" spans="1:19" ht="15">
      <c r="A169" s="77" t="s">
        <v>8</v>
      </c>
      <c r="B169" s="80">
        <v>64378.83447999992</v>
      </c>
      <c r="C169" s="80">
        <v>85848.86104000009</v>
      </c>
      <c r="D169" s="80">
        <v>27104.117000000006</v>
      </c>
      <c r="E169" s="80">
        <v>35010.53400000001</v>
      </c>
      <c r="F169" s="98">
        <f t="shared" si="22"/>
        <v>33.34951111404494</v>
      </c>
      <c r="G169" s="98">
        <f t="shared" si="23"/>
        <v>29.170538925876087</v>
      </c>
      <c r="H169" s="98">
        <f t="shared" si="24"/>
        <v>3.235236318528445</v>
      </c>
      <c r="I169" s="65"/>
      <c r="J169" s="64"/>
      <c r="K169" s="66"/>
      <c r="L169" s="66"/>
      <c r="M169" s="67"/>
      <c r="N169" s="67"/>
      <c r="Q169" s="53"/>
      <c r="R169" s="53"/>
      <c r="S169" s="53"/>
    </row>
    <row r="170" spans="1:19" ht="15">
      <c r="A170" s="77" t="s">
        <v>108</v>
      </c>
      <c r="B170" s="80">
        <v>60891.50009999998</v>
      </c>
      <c r="C170" s="80">
        <v>81634.9544199999</v>
      </c>
      <c r="D170" s="80">
        <v>77377.56300000002</v>
      </c>
      <c r="E170" s="80">
        <v>101324.3849999999</v>
      </c>
      <c r="F170" s="98">
        <f t="shared" si="22"/>
        <v>34.06625602248865</v>
      </c>
      <c r="G170" s="98">
        <f t="shared" si="23"/>
        <v>30.948017838194076</v>
      </c>
      <c r="H170" s="98">
        <f t="shared" si="24"/>
        <v>2.381279408251591</v>
      </c>
      <c r="I170" s="65"/>
      <c r="J170" s="64"/>
      <c r="K170" s="66"/>
      <c r="L170" s="66"/>
      <c r="M170" s="67"/>
      <c r="N170" s="67"/>
      <c r="Q170" s="53"/>
      <c r="R170" s="53"/>
      <c r="S170" s="53"/>
    </row>
    <row r="171" spans="1:19" ht="15">
      <c r="A171" s="77" t="s">
        <v>59</v>
      </c>
      <c r="B171" s="80">
        <v>7780.332210000001</v>
      </c>
      <c r="C171" s="80">
        <v>6091.794619999999</v>
      </c>
      <c r="D171" s="80">
        <v>322.311</v>
      </c>
      <c r="E171" s="80">
        <v>256.565</v>
      </c>
      <c r="F171" s="98">
        <f t="shared" si="22"/>
        <v>-21.702641280917778</v>
      </c>
      <c r="G171" s="98">
        <f t="shared" si="23"/>
        <v>-20.398310948121534</v>
      </c>
      <c r="H171" s="98">
        <f t="shared" si="24"/>
        <v>-1.6385711764811517</v>
      </c>
      <c r="I171" s="65"/>
      <c r="J171" s="64"/>
      <c r="K171" s="66"/>
      <c r="L171" s="66"/>
      <c r="M171" s="67"/>
      <c r="N171" s="67"/>
      <c r="Q171" s="53"/>
      <c r="R171" s="53"/>
      <c r="S171" s="53"/>
    </row>
    <row r="172" spans="1:19" ht="15">
      <c r="A172" s="77" t="s">
        <v>110</v>
      </c>
      <c r="B172" s="80">
        <v>29495.446630000006</v>
      </c>
      <c r="C172" s="80">
        <v>21804.723609999994</v>
      </c>
      <c r="D172" s="80">
        <v>1932.5789999999997</v>
      </c>
      <c r="E172" s="80">
        <v>2139.9820000000004</v>
      </c>
      <c r="F172" s="98">
        <f t="shared" si="22"/>
        <v>-26.074272129101207</v>
      </c>
      <c r="G172" s="98">
        <f t="shared" si="23"/>
        <v>10.731928681828817</v>
      </c>
      <c r="H172" s="98">
        <f t="shared" si="24"/>
        <v>-33.23901357907979</v>
      </c>
      <c r="I172" s="65"/>
      <c r="J172" s="64"/>
      <c r="K172" s="66"/>
      <c r="L172" s="66"/>
      <c r="M172" s="67"/>
      <c r="N172" s="67"/>
      <c r="Q172" s="53"/>
      <c r="R172" s="53"/>
      <c r="S172" s="53"/>
    </row>
    <row r="173" spans="1:19" ht="15">
      <c r="A173" s="77" t="s">
        <v>1</v>
      </c>
      <c r="B173" s="80">
        <v>49499.92693000001</v>
      </c>
      <c r="C173" s="80">
        <v>49072.37019000001</v>
      </c>
      <c r="D173" s="80">
        <v>4137.149000000001</v>
      </c>
      <c r="E173" s="80">
        <v>3642.492</v>
      </c>
      <c r="F173" s="98">
        <f t="shared" si="22"/>
        <v>-0.8637522649369345</v>
      </c>
      <c r="G173" s="98">
        <f t="shared" si="23"/>
        <v>-11.956470506621852</v>
      </c>
      <c r="H173" s="98">
        <f t="shared" si="24"/>
        <v>12.59912943689885</v>
      </c>
      <c r="I173" s="65"/>
      <c r="J173" s="64"/>
      <c r="K173" s="66"/>
      <c r="L173" s="66"/>
      <c r="M173" s="67"/>
      <c r="N173" s="67"/>
      <c r="Q173" s="53"/>
      <c r="R173" s="53"/>
      <c r="S173" s="53"/>
    </row>
    <row r="174" spans="1:19" ht="15">
      <c r="A174" s="77" t="s">
        <v>111</v>
      </c>
      <c r="B174" s="80">
        <v>7124.8084499999995</v>
      </c>
      <c r="C174" s="80">
        <v>6499.985169999999</v>
      </c>
      <c r="D174" s="80">
        <v>1414.04</v>
      </c>
      <c r="E174" s="80">
        <v>1280.415</v>
      </c>
      <c r="F174" s="98">
        <f t="shared" si="22"/>
        <v>-8.769685309925778</v>
      </c>
      <c r="G174" s="98">
        <f t="shared" si="23"/>
        <v>-9.449874119543999</v>
      </c>
      <c r="H174" s="98">
        <f t="shared" si="24"/>
        <v>0.7511737868992174</v>
      </c>
      <c r="I174" s="65"/>
      <c r="J174" s="64"/>
      <c r="K174" s="66"/>
      <c r="L174" s="66"/>
      <c r="M174" s="67"/>
      <c r="N174" s="67"/>
      <c r="Q174" s="53"/>
      <c r="R174" s="53"/>
      <c r="S174" s="53"/>
    </row>
    <row r="175" spans="1:19" ht="15">
      <c r="A175" s="77" t="s">
        <v>60</v>
      </c>
      <c r="B175" s="80">
        <v>2391.4550800000006</v>
      </c>
      <c r="C175" s="80">
        <v>3163.8238300000003</v>
      </c>
      <c r="D175" s="80">
        <v>200.655</v>
      </c>
      <c r="E175" s="80">
        <v>279.565</v>
      </c>
      <c r="F175" s="98">
        <f t="shared" si="22"/>
        <v>32.29702102537504</v>
      </c>
      <c r="G175" s="98">
        <f t="shared" si="23"/>
        <v>39.326206673145435</v>
      </c>
      <c r="H175" s="98">
        <f t="shared" si="24"/>
        <v>-5.045128131752453</v>
      </c>
      <c r="I175" s="65"/>
      <c r="J175" s="64"/>
      <c r="K175" s="66"/>
      <c r="L175" s="66"/>
      <c r="M175" s="67"/>
      <c r="N175" s="67"/>
      <c r="Q175" s="53"/>
      <c r="R175" s="53"/>
      <c r="S175" s="53"/>
    </row>
    <row r="176" spans="1:19" ht="15">
      <c r="A176" s="77" t="s">
        <v>61</v>
      </c>
      <c r="B176" s="80">
        <v>1960.8685799999998</v>
      </c>
      <c r="C176" s="80">
        <v>1393.6886499999998</v>
      </c>
      <c r="D176" s="80">
        <v>707.395</v>
      </c>
      <c r="E176" s="80">
        <v>467.80299999999994</v>
      </c>
      <c r="F176" s="98">
        <f t="shared" si="22"/>
        <v>-28.924933357849003</v>
      </c>
      <c r="G176" s="98">
        <f t="shared" si="23"/>
        <v>-33.86962022632335</v>
      </c>
      <c r="H176" s="98">
        <f t="shared" si="24"/>
        <v>7.477178999118039</v>
      </c>
      <c r="I176" s="65"/>
      <c r="J176" s="64"/>
      <c r="K176" s="66"/>
      <c r="L176" s="66"/>
      <c r="M176" s="67"/>
      <c r="N176" s="67"/>
      <c r="Q176" s="53"/>
      <c r="R176" s="53"/>
      <c r="S176" s="53"/>
    </row>
    <row r="177" spans="1:19" ht="15.75" thickBot="1">
      <c r="A177" s="75" t="s">
        <v>112</v>
      </c>
      <c r="B177" s="138">
        <v>1339.76354</v>
      </c>
      <c r="C177" s="138"/>
      <c r="D177" s="138">
        <v>221.197</v>
      </c>
      <c r="E177" s="138"/>
      <c r="F177" s="139">
        <f t="shared" si="22"/>
        <v>-100</v>
      </c>
      <c r="G177" s="139">
        <f t="shared" si="23"/>
        <v>-100</v>
      </c>
      <c r="H177" s="139">
        <f t="shared" si="24"/>
        <v>-100</v>
      </c>
      <c r="I177" s="65"/>
      <c r="J177" s="64"/>
      <c r="K177" s="66"/>
      <c r="L177" s="66"/>
      <c r="M177" s="67"/>
      <c r="N177" s="67"/>
      <c r="Q177" s="53"/>
      <c r="R177" s="53"/>
      <c r="S177" s="53"/>
    </row>
    <row r="178" spans="1:19" ht="15.75" thickBot="1">
      <c r="A178" s="140" t="s">
        <v>33</v>
      </c>
      <c r="B178" s="136">
        <f>SUM(B166:B177)</f>
        <v>2427082.8771200012</v>
      </c>
      <c r="C178" s="136">
        <f>SUM(C166:C177)</f>
        <v>2493558.9754700046</v>
      </c>
      <c r="D178" s="136">
        <f>SUM(D166:D177)</f>
        <v>500389.38399999996</v>
      </c>
      <c r="E178" s="136">
        <f>SUM(E166:E177)</f>
        <v>540166.6300000005</v>
      </c>
      <c r="F178" s="142">
        <f t="shared" si="22"/>
        <v>2.738929888907804</v>
      </c>
      <c r="G178" s="142">
        <f t="shared" si="23"/>
        <v>7.949258571800666</v>
      </c>
      <c r="H178" s="143">
        <f t="shared" si="24"/>
        <v>-4.8266461037592805</v>
      </c>
      <c r="I178" s="65"/>
      <c r="K178" s="66"/>
      <c r="L178" s="66"/>
      <c r="M178" s="67"/>
      <c r="N178" s="67"/>
      <c r="Q178" s="53"/>
      <c r="R178" s="53"/>
      <c r="S178" s="53"/>
    </row>
    <row r="179" spans="2:19" ht="15">
      <c r="B179" s="111"/>
      <c r="C179" s="111"/>
      <c r="D179" s="111"/>
      <c r="E179" s="111"/>
      <c r="F179" s="104"/>
      <c r="G179" s="104"/>
      <c r="H179" s="104"/>
      <c r="I179" s="65"/>
      <c r="K179" s="66"/>
      <c r="L179" s="66"/>
      <c r="M179" s="67"/>
      <c r="N179" s="67"/>
      <c r="Q179" s="53"/>
      <c r="R179" s="53"/>
      <c r="S179" s="53"/>
    </row>
    <row r="180" spans="2:19" ht="15">
      <c r="B180" s="103"/>
      <c r="C180" s="103"/>
      <c r="D180" s="103"/>
      <c r="E180" s="103"/>
      <c r="F180" s="104"/>
      <c r="G180" s="104"/>
      <c r="H180" s="104"/>
      <c r="I180" s="65"/>
      <c r="K180" s="66"/>
      <c r="L180" s="66"/>
      <c r="M180" s="67"/>
      <c r="N180" s="67"/>
      <c r="Q180" s="53"/>
      <c r="R180" s="53"/>
      <c r="S180" s="53"/>
    </row>
    <row r="181" spans="2:19" ht="15">
      <c r="B181" s="103"/>
      <c r="C181" s="103"/>
      <c r="D181" s="103"/>
      <c r="E181" s="103"/>
      <c r="F181" s="104"/>
      <c r="G181" s="104"/>
      <c r="H181" s="104"/>
      <c r="I181" s="65"/>
      <c r="K181" s="66"/>
      <c r="L181" s="66"/>
      <c r="M181" s="67"/>
      <c r="N181" s="67"/>
      <c r="Q181" s="53"/>
      <c r="R181" s="53"/>
      <c r="S181" s="53"/>
    </row>
    <row r="182" spans="1:19" ht="15">
      <c r="A182" s="17"/>
      <c r="B182" s="23" t="s">
        <v>124</v>
      </c>
      <c r="C182" s="85"/>
      <c r="D182" s="85"/>
      <c r="E182" s="85"/>
      <c r="F182" s="63" t="str">
        <f>+F162</f>
        <v>A DICIEMBRE 2006-2007</v>
      </c>
      <c r="G182" s="63"/>
      <c r="H182" s="23"/>
      <c r="I182" s="65"/>
      <c r="K182" s="66"/>
      <c r="L182" s="66"/>
      <c r="M182" s="67"/>
      <c r="Q182" s="53"/>
      <c r="R182" s="53"/>
      <c r="S182" s="53"/>
    </row>
    <row r="183" spans="1:19" ht="15">
      <c r="A183" s="95"/>
      <c r="B183" s="96" t="s">
        <v>26</v>
      </c>
      <c r="C183" s="96"/>
      <c r="D183" s="96" t="s">
        <v>27</v>
      </c>
      <c r="E183" s="96"/>
      <c r="F183" s="169" t="s">
        <v>82</v>
      </c>
      <c r="G183" s="170"/>
      <c r="H183" s="171"/>
      <c r="I183" s="65"/>
      <c r="K183" s="66"/>
      <c r="L183" s="66"/>
      <c r="Q183" s="53"/>
      <c r="R183" s="53"/>
      <c r="S183" s="53"/>
    </row>
    <row r="184" spans="2:19" ht="15">
      <c r="B184" s="96" t="s">
        <v>28</v>
      </c>
      <c r="C184" s="96"/>
      <c r="D184" s="96" t="s">
        <v>29</v>
      </c>
      <c r="E184" s="96"/>
      <c r="F184" s="162" t="s">
        <v>26</v>
      </c>
      <c r="G184" s="162" t="s">
        <v>27</v>
      </c>
      <c r="H184" s="162" t="s">
        <v>30</v>
      </c>
      <c r="I184" s="65"/>
      <c r="N184" s="90"/>
      <c r="Q184" s="53"/>
      <c r="R184" s="53"/>
      <c r="S184" s="53"/>
    </row>
    <row r="185" spans="1:19" ht="15">
      <c r="A185" s="99" t="s">
        <v>31</v>
      </c>
      <c r="B185" s="97">
        <f>+B165</f>
        <v>2006</v>
      </c>
      <c r="C185" s="97">
        <f>+C165</f>
        <v>2007</v>
      </c>
      <c r="D185" s="97">
        <f>+D165</f>
        <v>2006</v>
      </c>
      <c r="E185" s="97">
        <f>+E165</f>
        <v>2007</v>
      </c>
      <c r="F185" s="163"/>
      <c r="G185" s="163"/>
      <c r="H185" s="163"/>
      <c r="I185" s="65"/>
      <c r="N185" s="90"/>
      <c r="Q185" s="53"/>
      <c r="R185" s="53"/>
      <c r="S185" s="53"/>
    </row>
    <row r="186" spans="1:19" ht="15">
      <c r="A186" s="126" t="s">
        <v>83</v>
      </c>
      <c r="B186" s="125">
        <v>1611504.453750001</v>
      </c>
      <c r="C186" s="105">
        <v>1592218.4004900088</v>
      </c>
      <c r="D186" s="105">
        <v>316510.8740000005</v>
      </c>
      <c r="E186" s="105">
        <v>324616.2169999989</v>
      </c>
      <c r="F186" s="98">
        <f aca="true" t="shared" si="25" ref="F186:F196">IF(B186=0,100,((C186/B186)-1)*100)</f>
        <v>-1.1967731901151857</v>
      </c>
      <c r="G186" s="98">
        <f aca="true" t="shared" si="26" ref="G186:G196">IF(D186=0,100,((E186/D186)-1)*100)</f>
        <v>2.5608418748982453</v>
      </c>
      <c r="H186" s="98">
        <f aca="true" t="shared" si="27" ref="H186:H196">IF(B186=0,1,IF(C186=0,-100,(((D186/B186)/(E186/C186))-1)*100))</f>
        <v>-3.663791166610053</v>
      </c>
      <c r="I186" s="65"/>
      <c r="J186" s="64"/>
      <c r="N186" s="90"/>
      <c r="Q186" s="53"/>
      <c r="R186" s="53"/>
      <c r="S186" s="53"/>
    </row>
    <row r="187" spans="1:19" ht="15">
      <c r="A187" s="126" t="s">
        <v>84</v>
      </c>
      <c r="B187" s="125">
        <v>588500.2782599995</v>
      </c>
      <c r="C187" s="105">
        <v>658736.0131999996</v>
      </c>
      <c r="D187" s="105">
        <v>86442.60099999998</v>
      </c>
      <c r="E187" s="105">
        <v>97870.50699999982</v>
      </c>
      <c r="F187" s="98">
        <f t="shared" si="25"/>
        <v>11.934698679780386</v>
      </c>
      <c r="G187" s="98">
        <f t="shared" si="26"/>
        <v>13.220224597360097</v>
      </c>
      <c r="H187" s="98">
        <f t="shared" si="27"/>
        <v>-1.135420744969684</v>
      </c>
      <c r="I187" s="65"/>
      <c r="J187" s="64"/>
      <c r="N187" s="90"/>
      <c r="Q187" s="53"/>
      <c r="R187" s="53"/>
      <c r="S187" s="53"/>
    </row>
    <row r="188" spans="1:19" ht="15">
      <c r="A188" s="126" t="s">
        <v>87</v>
      </c>
      <c r="B188" s="125">
        <v>69521.29365000005</v>
      </c>
      <c r="C188" s="105">
        <v>73339.27798999996</v>
      </c>
      <c r="D188" s="105">
        <v>6855.447</v>
      </c>
      <c r="E188" s="105">
        <v>6572.46700000001</v>
      </c>
      <c r="F188" s="98">
        <f t="shared" si="25"/>
        <v>5.49182004469202</v>
      </c>
      <c r="G188" s="98">
        <f t="shared" si="26"/>
        <v>-4.127812526301944</v>
      </c>
      <c r="H188" s="98">
        <f t="shared" si="27"/>
        <v>10.03380941280081</v>
      </c>
      <c r="I188" s="65"/>
      <c r="J188" s="64"/>
      <c r="K188" s="91"/>
      <c r="L188" s="91"/>
      <c r="M188" s="67"/>
      <c r="Q188" s="53"/>
      <c r="R188" s="53"/>
      <c r="S188" s="53"/>
    </row>
    <row r="189" spans="1:19" ht="15">
      <c r="A189" s="126" t="s">
        <v>89</v>
      </c>
      <c r="B189" s="125">
        <v>45866.60643999997</v>
      </c>
      <c r="C189" s="105">
        <v>45798.310079999996</v>
      </c>
      <c r="D189" s="105">
        <v>2293.072999999999</v>
      </c>
      <c r="E189" s="105">
        <v>2167.171</v>
      </c>
      <c r="F189" s="98">
        <f t="shared" si="25"/>
        <v>-0.1489021431949844</v>
      </c>
      <c r="G189" s="98">
        <f t="shared" si="26"/>
        <v>-5.490536062305873</v>
      </c>
      <c r="H189" s="98">
        <f t="shared" si="27"/>
        <v>5.651956636461697</v>
      </c>
      <c r="J189" s="64"/>
      <c r="K189" s="91"/>
      <c r="L189" s="91"/>
      <c r="M189" s="67"/>
      <c r="Q189" s="53"/>
      <c r="R189" s="53"/>
      <c r="S189" s="53"/>
    </row>
    <row r="190" spans="1:20" ht="15">
      <c r="A190" s="126" t="s">
        <v>85</v>
      </c>
      <c r="B190" s="125">
        <v>31078.292289999998</v>
      </c>
      <c r="C190" s="105">
        <v>43037.22436999999</v>
      </c>
      <c r="D190" s="105">
        <v>36045.66200000001</v>
      </c>
      <c r="E190" s="105">
        <v>46742.93</v>
      </c>
      <c r="F190" s="98">
        <f t="shared" si="25"/>
        <v>38.48001675384203</v>
      </c>
      <c r="G190" s="98">
        <f t="shared" si="26"/>
        <v>29.67699136722746</v>
      </c>
      <c r="H190" s="98">
        <f t="shared" si="27"/>
        <v>6.7884250658512</v>
      </c>
      <c r="J190" s="64"/>
      <c r="K190" s="91"/>
      <c r="L190" s="91"/>
      <c r="M190" s="67"/>
      <c r="Q190" s="33"/>
      <c r="R190" s="22"/>
      <c r="S190" s="22"/>
      <c r="T190" s="22"/>
    </row>
    <row r="191" spans="1:13" ht="15">
      <c r="A191" s="126" t="s">
        <v>88</v>
      </c>
      <c r="B191" s="125">
        <v>30284.587550000022</v>
      </c>
      <c r="C191" s="105">
        <v>38493.49780000003</v>
      </c>
      <c r="D191" s="105">
        <v>42131.731999999945</v>
      </c>
      <c r="E191" s="105">
        <v>54577.084999999985</v>
      </c>
      <c r="F191" s="98">
        <f t="shared" si="25"/>
        <v>27.105900770307834</v>
      </c>
      <c r="G191" s="98">
        <f t="shared" si="26"/>
        <v>29.53914403518958</v>
      </c>
      <c r="H191" s="98">
        <f t="shared" si="27"/>
        <v>-1.8783845477786665</v>
      </c>
      <c r="J191" s="64"/>
      <c r="K191" s="91"/>
      <c r="L191" s="91"/>
      <c r="M191" s="67"/>
    </row>
    <row r="192" spans="1:13" ht="15">
      <c r="A192" s="126" t="s">
        <v>86</v>
      </c>
      <c r="B192" s="125">
        <v>28745.098020000016</v>
      </c>
      <c r="C192" s="105">
        <v>27950.54225</v>
      </c>
      <c r="D192" s="105">
        <v>4938.224999999999</v>
      </c>
      <c r="E192" s="105">
        <v>4289.6720000000005</v>
      </c>
      <c r="F192" s="98">
        <f t="shared" si="25"/>
        <v>-2.764143540047026</v>
      </c>
      <c r="G192" s="98">
        <f t="shared" si="26"/>
        <v>-13.133322195728203</v>
      </c>
      <c r="H192" s="98">
        <f t="shared" si="27"/>
        <v>11.936888710127747</v>
      </c>
      <c r="J192" s="64"/>
      <c r="K192" s="91"/>
      <c r="L192" s="91"/>
      <c r="M192" s="67"/>
    </row>
    <row r="193" spans="1:13" ht="15">
      <c r="A193" s="126" t="s">
        <v>92</v>
      </c>
      <c r="B193" s="125">
        <v>16697.30526</v>
      </c>
      <c r="C193" s="105">
        <v>9643.51226</v>
      </c>
      <c r="D193" s="105">
        <v>3110.215</v>
      </c>
      <c r="E193" s="105">
        <v>1738.4340000000004</v>
      </c>
      <c r="F193" s="98">
        <f t="shared" si="25"/>
        <v>-42.2450981769977</v>
      </c>
      <c r="G193" s="98">
        <f t="shared" si="26"/>
        <v>-44.10566472092764</v>
      </c>
      <c r="H193" s="98">
        <f t="shared" si="27"/>
        <v>3.3287211210946577</v>
      </c>
      <c r="J193" s="64"/>
      <c r="K193" s="91"/>
      <c r="L193" s="91"/>
      <c r="M193" s="67"/>
    </row>
    <row r="194" spans="1:13" ht="15">
      <c r="A194" s="126" t="s">
        <v>98</v>
      </c>
      <c r="B194" s="125">
        <v>2668.41299</v>
      </c>
      <c r="C194" s="105">
        <v>2186.0501099999997</v>
      </c>
      <c r="D194" s="105">
        <v>1711.076</v>
      </c>
      <c r="E194" s="105">
        <v>1326.8210000000001</v>
      </c>
      <c r="F194" s="98">
        <f t="shared" si="25"/>
        <v>-18.076770043005986</v>
      </c>
      <c r="G194" s="98">
        <f t="shared" si="26"/>
        <v>-22.456921843331322</v>
      </c>
      <c r="H194" s="98">
        <f t="shared" si="27"/>
        <v>5.648668977875304</v>
      </c>
      <c r="J194" s="64"/>
      <c r="K194" s="91"/>
      <c r="L194" s="91"/>
      <c r="M194" s="67"/>
    </row>
    <row r="195" spans="1:13" ht="15">
      <c r="A195" s="126" t="s">
        <v>95</v>
      </c>
      <c r="B195" s="125">
        <v>964.9075</v>
      </c>
      <c r="C195" s="105">
        <v>1088.01</v>
      </c>
      <c r="D195" s="105">
        <v>133</v>
      </c>
      <c r="E195" s="105">
        <v>148.5</v>
      </c>
      <c r="F195" s="98">
        <f t="shared" si="25"/>
        <v>12.757958664431568</v>
      </c>
      <c r="G195" s="98">
        <f t="shared" si="26"/>
        <v>11.654135338345872</v>
      </c>
      <c r="H195" s="98">
        <f t="shared" si="27"/>
        <v>0.9886094435649806</v>
      </c>
      <c r="J195" s="64"/>
      <c r="K195" s="91"/>
      <c r="L195" s="91"/>
      <c r="M195" s="67"/>
    </row>
    <row r="196" spans="1:13" ht="15">
      <c r="A196" s="126" t="s">
        <v>93</v>
      </c>
      <c r="B196" s="125">
        <v>586.90711</v>
      </c>
      <c r="C196" s="105">
        <v>667.8506699999999</v>
      </c>
      <c r="D196" s="105">
        <v>41.93</v>
      </c>
      <c r="E196" s="105">
        <v>27.872</v>
      </c>
      <c r="F196" s="98">
        <f t="shared" si="25"/>
        <v>13.791545309444263</v>
      </c>
      <c r="G196" s="98">
        <f t="shared" si="26"/>
        <v>-33.52730741712377</v>
      </c>
      <c r="H196" s="98">
        <f t="shared" si="27"/>
        <v>71.18540093373271</v>
      </c>
      <c r="J196" s="64"/>
      <c r="K196" s="91"/>
      <c r="L196" s="91"/>
      <c r="M196" s="67"/>
    </row>
    <row r="197" spans="1:13" ht="15">
      <c r="A197" s="126" t="s">
        <v>96</v>
      </c>
      <c r="B197" s="125">
        <v>640.67325</v>
      </c>
      <c r="C197" s="105">
        <v>400.28625</v>
      </c>
      <c r="D197" s="105">
        <v>143.869</v>
      </c>
      <c r="E197" s="105">
        <v>88.954</v>
      </c>
      <c r="F197" s="98"/>
      <c r="G197" s="98"/>
      <c r="H197" s="98"/>
      <c r="J197" s="64"/>
      <c r="K197" s="91"/>
      <c r="L197" s="91"/>
      <c r="M197" s="67"/>
    </row>
    <row r="198" spans="1:13" ht="15.75" thickBot="1">
      <c r="A198" s="158" t="s">
        <v>97</v>
      </c>
      <c r="B198" s="115">
        <v>24.061049999999998</v>
      </c>
      <c r="C198" s="159"/>
      <c r="D198" s="159">
        <v>31.68</v>
      </c>
      <c r="E198" s="159"/>
      <c r="F198" s="139">
        <f>IF(B198=0,100,((C198/B198)-1)*100)</f>
        <v>-100</v>
      </c>
      <c r="G198" s="139">
        <f>IF(D198=0,100,((E198/D198)-1)*100)</f>
        <v>-100</v>
      </c>
      <c r="H198" s="139">
        <f>IF(B198=0,1,IF(C198=0,-100,(((D198/B198)/(E198/C198))-1)*100))</f>
        <v>-100</v>
      </c>
      <c r="J198" s="64"/>
      <c r="K198" s="91"/>
      <c r="L198" s="91"/>
      <c r="M198" s="67"/>
    </row>
    <row r="199" spans="1:8" ht="15.75" thickBot="1">
      <c r="A199" s="140" t="s">
        <v>33</v>
      </c>
      <c r="B199" s="141">
        <f>SUM(B186:B198)</f>
        <v>2427082.87712</v>
      </c>
      <c r="C199" s="141">
        <f>SUM(C186:C198)</f>
        <v>2493558.9754700083</v>
      </c>
      <c r="D199" s="141">
        <f>SUM(D186:D198)</f>
        <v>500389.38400000037</v>
      </c>
      <c r="E199" s="141">
        <f>SUM(E186:E198)</f>
        <v>540166.6299999987</v>
      </c>
      <c r="F199" s="142">
        <f>IF(B199=0,100,((C199/B199)-1)*100)</f>
        <v>2.738929888908026</v>
      </c>
      <c r="G199" s="142">
        <f>IF(D199=0,100,((E199/D199)-1)*100)</f>
        <v>7.949258571800222</v>
      </c>
      <c r="H199" s="143">
        <f>IF(B199=0,1,IF(C199=0,-100,(((D199/B199)/(E199/C199))-1)*100))</f>
        <v>-4.826646103758703</v>
      </c>
    </row>
    <row r="200" spans="2:8" ht="15">
      <c r="B200" s="121"/>
      <c r="C200" s="111"/>
      <c r="D200" s="111"/>
      <c r="E200" s="111"/>
      <c r="F200" s="122"/>
      <c r="G200" s="122"/>
      <c r="H200" s="122"/>
    </row>
    <row r="201" spans="2:8" ht="15">
      <c r="B201" s="121"/>
      <c r="C201" s="111"/>
      <c r="D201" s="111"/>
      <c r="E201" s="111"/>
      <c r="F201" s="122"/>
      <c r="G201" s="122"/>
      <c r="H201" s="122"/>
    </row>
    <row r="202" spans="1:8" ht="15">
      <c r="A202" s="74"/>
      <c r="B202" s="23" t="s">
        <v>122</v>
      </c>
      <c r="C202" s="17"/>
      <c r="D202" s="17"/>
      <c r="E202" s="17"/>
      <c r="F202" s="17" t="str">
        <f>+F182</f>
        <v>A DICIEMBRE 2006-2007</v>
      </c>
      <c r="G202" s="17"/>
      <c r="H202" s="23"/>
    </row>
    <row r="203" spans="1:8" ht="15">
      <c r="A203" s="69"/>
      <c r="B203" s="96" t="s">
        <v>26</v>
      </c>
      <c r="C203" s="96"/>
      <c r="D203" s="96" t="s">
        <v>27</v>
      </c>
      <c r="E203" s="96"/>
      <c r="F203" s="169" t="s">
        <v>82</v>
      </c>
      <c r="G203" s="170"/>
      <c r="H203" s="171"/>
    </row>
    <row r="204" spans="1:8" ht="15">
      <c r="A204" s="100" t="s">
        <v>35</v>
      </c>
      <c r="B204" s="96" t="s">
        <v>28</v>
      </c>
      <c r="C204" s="96"/>
      <c r="D204" s="96" t="s">
        <v>29</v>
      </c>
      <c r="E204" s="96"/>
      <c r="F204" s="162" t="s">
        <v>26</v>
      </c>
      <c r="G204" s="162" t="s">
        <v>27</v>
      </c>
      <c r="H204" s="162" t="s">
        <v>30</v>
      </c>
    </row>
    <row r="205" spans="1:8" ht="15">
      <c r="A205" s="101"/>
      <c r="B205" s="97">
        <f>+B48</f>
        <v>2006</v>
      </c>
      <c r="C205" s="97">
        <f>+C48</f>
        <v>2007</v>
      </c>
      <c r="D205" s="97">
        <f>+D48</f>
        <v>2006</v>
      </c>
      <c r="E205" s="97">
        <f>+E48</f>
        <v>2007</v>
      </c>
      <c r="F205" s="163"/>
      <c r="G205" s="163"/>
      <c r="H205" s="163"/>
    </row>
    <row r="206" spans="1:10" ht="15">
      <c r="A206" s="77" t="s">
        <v>102</v>
      </c>
      <c r="B206" s="81">
        <v>662671.1430500001</v>
      </c>
      <c r="C206" s="81">
        <v>612413.4068499994</v>
      </c>
      <c r="D206" s="81">
        <v>143046.24</v>
      </c>
      <c r="E206" s="81">
        <v>141529.91799999995</v>
      </c>
      <c r="F206" s="98">
        <f aca="true" t="shared" si="28" ref="F206:F216">IF(B206=0,100,((C206/B206)-1)*100)</f>
        <v>-7.584114191042801</v>
      </c>
      <c r="G206" s="98">
        <f aca="true" t="shared" si="29" ref="G206:G216">IF(D206=0,100,((E206/D206)-1)*100)</f>
        <v>-1.0600222697220496</v>
      </c>
      <c r="H206" s="98">
        <f aca="true" t="shared" si="30" ref="H206:H216">IF(B206=0,1,IF(C206=0,-100,(((D206/B206)/(E206/C206))-1)*100))</f>
        <v>-6.59398968039614</v>
      </c>
      <c r="J206" s="64"/>
    </row>
    <row r="207" spans="1:10" ht="15">
      <c r="A207" s="77" t="s">
        <v>79</v>
      </c>
      <c r="B207" s="81">
        <v>246191.3729599998</v>
      </c>
      <c r="C207" s="81">
        <v>271247.33927000023</v>
      </c>
      <c r="D207" s="81">
        <v>34915.27500000001</v>
      </c>
      <c r="E207" s="81">
        <v>34610.124</v>
      </c>
      <c r="F207" s="98">
        <f t="shared" si="28"/>
        <v>10.17743473654189</v>
      </c>
      <c r="G207" s="98">
        <f t="shared" si="29"/>
        <v>-0.8739756453300274</v>
      </c>
      <c r="H207" s="98">
        <f t="shared" si="30"/>
        <v>11.148848603400353</v>
      </c>
      <c r="J207" s="64"/>
    </row>
    <row r="208" spans="1:10" ht="15">
      <c r="A208" s="77" t="s">
        <v>36</v>
      </c>
      <c r="B208" s="81">
        <v>164576.69012000004</v>
      </c>
      <c r="C208" s="81">
        <v>153127.0828399999</v>
      </c>
      <c r="D208" s="81">
        <v>25167.26299999997</v>
      </c>
      <c r="E208" s="81">
        <v>22959.235999999968</v>
      </c>
      <c r="F208" s="98">
        <f t="shared" si="28"/>
        <v>-6.957004221953744</v>
      </c>
      <c r="G208" s="98">
        <f t="shared" si="29"/>
        <v>-8.773409329413395</v>
      </c>
      <c r="H208" s="98">
        <f t="shared" si="30"/>
        <v>1.9910917355429492</v>
      </c>
      <c r="J208" s="64"/>
    </row>
    <row r="209" spans="1:8" ht="15">
      <c r="A209" s="77" t="s">
        <v>37</v>
      </c>
      <c r="B209" s="81">
        <v>101717.15063999989</v>
      </c>
      <c r="C209" s="81">
        <v>98165.74577</v>
      </c>
      <c r="D209" s="81">
        <v>15963.367000000013</v>
      </c>
      <c r="E209" s="81">
        <v>18432.76</v>
      </c>
      <c r="F209" s="98">
        <f t="shared" si="28"/>
        <v>-3.491451390109346</v>
      </c>
      <c r="G209" s="98">
        <f t="shared" si="29"/>
        <v>15.469123775704618</v>
      </c>
      <c r="H209" s="98">
        <f t="shared" si="30"/>
        <v>-16.420472023884336</v>
      </c>
    </row>
    <row r="210" spans="1:8" ht="15">
      <c r="A210" s="77" t="s">
        <v>39</v>
      </c>
      <c r="B210" s="81">
        <v>47291.741180000005</v>
      </c>
      <c r="C210" s="81">
        <v>70695.4907</v>
      </c>
      <c r="D210" s="81">
        <v>11722.135999999997</v>
      </c>
      <c r="E210" s="81">
        <v>18733.899</v>
      </c>
      <c r="F210" s="98">
        <f t="shared" si="28"/>
        <v>49.4880267379489</v>
      </c>
      <c r="G210" s="98">
        <f t="shared" si="29"/>
        <v>59.81642765448214</v>
      </c>
      <c r="H210" s="98">
        <f t="shared" si="30"/>
        <v>-6.462665364328446</v>
      </c>
    </row>
    <row r="211" spans="1:8" ht="15">
      <c r="A211" s="77" t="s">
        <v>99</v>
      </c>
      <c r="B211" s="81">
        <v>38936.35336000001</v>
      </c>
      <c r="C211" s="81">
        <v>41755.33223000004</v>
      </c>
      <c r="D211" s="81">
        <v>9248.619000000002</v>
      </c>
      <c r="E211" s="81">
        <v>11874.949000000002</v>
      </c>
      <c r="F211" s="98">
        <f t="shared" si="28"/>
        <v>7.239966321283742</v>
      </c>
      <c r="G211" s="98">
        <f t="shared" si="29"/>
        <v>28.39699635156341</v>
      </c>
      <c r="H211" s="98">
        <f t="shared" si="30"/>
        <v>-16.47782318236608</v>
      </c>
    </row>
    <row r="212" spans="1:8" ht="15">
      <c r="A212" s="77" t="s">
        <v>42</v>
      </c>
      <c r="B212" s="81">
        <v>31969.88602999998</v>
      </c>
      <c r="C212" s="81">
        <v>35716.1122</v>
      </c>
      <c r="D212" s="81">
        <v>6734.921999999994</v>
      </c>
      <c r="E212" s="81">
        <v>8290.58</v>
      </c>
      <c r="F212" s="98">
        <f t="shared" si="28"/>
        <v>11.717984125700752</v>
      </c>
      <c r="G212" s="98">
        <f t="shared" si="29"/>
        <v>23.098381837235937</v>
      </c>
      <c r="H212" s="98">
        <f t="shared" si="30"/>
        <v>-9.244961259184258</v>
      </c>
    </row>
    <row r="213" spans="1:8" ht="15">
      <c r="A213" s="77" t="s">
        <v>121</v>
      </c>
      <c r="B213" s="81">
        <v>23249.58382000001</v>
      </c>
      <c r="C213" s="81">
        <v>27019.029570000002</v>
      </c>
      <c r="D213" s="81">
        <v>3295.082000000001</v>
      </c>
      <c r="E213" s="81">
        <v>3633.369</v>
      </c>
      <c r="F213" s="98">
        <f t="shared" si="28"/>
        <v>16.212960107945662</v>
      </c>
      <c r="G213" s="98">
        <f t="shared" si="29"/>
        <v>10.266421290881356</v>
      </c>
      <c r="H213" s="98">
        <f t="shared" si="30"/>
        <v>5.392882753832584</v>
      </c>
    </row>
    <row r="214" spans="1:8" ht="15">
      <c r="A214" s="77" t="s">
        <v>80</v>
      </c>
      <c r="B214" s="81">
        <v>41128.00856000002</v>
      </c>
      <c r="C214" s="81">
        <v>26757.602669999997</v>
      </c>
      <c r="D214" s="81">
        <v>9866.161999999995</v>
      </c>
      <c r="E214" s="81">
        <v>7511.922999999999</v>
      </c>
      <c r="F214" s="98">
        <f t="shared" si="28"/>
        <v>-34.94068006972817</v>
      </c>
      <c r="G214" s="98">
        <f t="shared" si="29"/>
        <v>-23.86175090171839</v>
      </c>
      <c r="H214" s="98">
        <f t="shared" si="30"/>
        <v>-14.551069008309813</v>
      </c>
    </row>
    <row r="215" spans="1:8" ht="15.75" thickBot="1">
      <c r="A215" s="157" t="s">
        <v>34</v>
      </c>
      <c r="B215" s="138">
        <f>+B216-SUM(B206:B214)</f>
        <v>253772.52403000044</v>
      </c>
      <c r="C215" s="138">
        <f>+C216-SUM(C206:C214)</f>
        <v>255321.25838999962</v>
      </c>
      <c r="D215" s="138">
        <f>+D216-SUM(D206:D214)</f>
        <v>56551.80800000002</v>
      </c>
      <c r="E215" s="138">
        <f>+E216-SUM(E206:E214)</f>
        <v>57039.459000000206</v>
      </c>
      <c r="F215" s="139">
        <f t="shared" si="28"/>
        <v>0.6102844923495665</v>
      </c>
      <c r="G215" s="139">
        <f t="shared" si="29"/>
        <v>0.8623084163819961</v>
      </c>
      <c r="H215" s="139">
        <f t="shared" si="30"/>
        <v>-0.24986928019932186</v>
      </c>
    </row>
    <row r="216" spans="1:8" ht="15.75" thickBot="1">
      <c r="A216" s="140" t="s">
        <v>33</v>
      </c>
      <c r="B216" s="160">
        <v>1611504.45375</v>
      </c>
      <c r="C216" s="160">
        <v>1592218.4004899992</v>
      </c>
      <c r="D216" s="160">
        <v>316510.874</v>
      </c>
      <c r="E216" s="160">
        <v>324616.2170000001</v>
      </c>
      <c r="F216" s="142">
        <f t="shared" si="28"/>
        <v>-1.1967731901157297</v>
      </c>
      <c r="G216" s="142">
        <f t="shared" si="29"/>
        <v>2.5608418748987782</v>
      </c>
      <c r="H216" s="143">
        <f t="shared" si="30"/>
        <v>-3.6637911666110745</v>
      </c>
    </row>
    <row r="217" spans="1:8" ht="15">
      <c r="A217" s="22"/>
      <c r="B217" s="111"/>
      <c r="C217" s="111"/>
      <c r="D217" s="111"/>
      <c r="E217" s="111"/>
      <c r="F217" s="122"/>
      <c r="G217" s="123"/>
      <c r="H217" s="123"/>
    </row>
    <row r="218" spans="1:8" ht="15">
      <c r="A218" s="22"/>
      <c r="B218" s="124"/>
      <c r="C218" s="124"/>
      <c r="D218" s="111"/>
      <c r="E218" s="111"/>
      <c r="F218" s="122"/>
      <c r="G218" s="123"/>
      <c r="H218" s="123"/>
    </row>
    <row r="219" spans="1:8" ht="15">
      <c r="A219" s="22"/>
      <c r="B219" s="111"/>
      <c r="C219" s="111"/>
      <c r="D219" s="111"/>
      <c r="E219" s="111"/>
      <c r="F219" s="122"/>
      <c r="G219" s="123"/>
      <c r="H219" s="123"/>
    </row>
    <row r="220" spans="1:8" ht="15">
      <c r="A220" s="17"/>
      <c r="B220" s="23" t="s">
        <v>123</v>
      </c>
      <c r="C220" s="68"/>
      <c r="D220" s="68"/>
      <c r="E220" s="68"/>
      <c r="F220" s="14"/>
      <c r="G220" s="17" t="str">
        <f>+F202</f>
        <v>A DICIEMBRE 2006-2007</v>
      </c>
      <c r="H220" s="17"/>
    </row>
    <row r="221" spans="1:8" ht="15">
      <c r="A221" s="69"/>
      <c r="B221" s="96" t="s">
        <v>26</v>
      </c>
      <c r="C221" s="96"/>
      <c r="D221" s="96" t="s">
        <v>27</v>
      </c>
      <c r="E221" s="96"/>
      <c r="F221" s="169" t="s">
        <v>82</v>
      </c>
      <c r="G221" s="170"/>
      <c r="H221" s="171"/>
    </row>
    <row r="222" spans="1:8" ht="15">
      <c r="A222" s="100" t="s">
        <v>35</v>
      </c>
      <c r="B222" s="96" t="s">
        <v>28</v>
      </c>
      <c r="C222" s="96"/>
      <c r="D222" s="96" t="s">
        <v>29</v>
      </c>
      <c r="E222" s="96"/>
      <c r="F222" s="162" t="s">
        <v>26</v>
      </c>
      <c r="G222" s="162" t="s">
        <v>27</v>
      </c>
      <c r="H222" s="162" t="s">
        <v>30</v>
      </c>
    </row>
    <row r="223" spans="1:8" ht="15">
      <c r="A223" s="101"/>
      <c r="B223" s="97">
        <f>+B65</f>
        <v>2006</v>
      </c>
      <c r="C223" s="97">
        <f>+C65</f>
        <v>2007</v>
      </c>
      <c r="D223" s="97">
        <f>+D65</f>
        <v>2006</v>
      </c>
      <c r="E223" s="97">
        <f>+E65</f>
        <v>2007</v>
      </c>
      <c r="F223" s="163"/>
      <c r="G223" s="163"/>
      <c r="H223" s="163"/>
    </row>
    <row r="224" spans="1:10" ht="15">
      <c r="A224" s="79" t="s">
        <v>79</v>
      </c>
      <c r="B224" s="105">
        <v>509944.88177000004</v>
      </c>
      <c r="C224" s="105">
        <v>543899.2378899998</v>
      </c>
      <c r="D224" s="105">
        <v>70845.71800000002</v>
      </c>
      <c r="E224" s="105">
        <v>75707.24000000009</v>
      </c>
      <c r="F224" s="98">
        <f aca="true" t="shared" si="31" ref="F224:F234">IF(B224=0,100,((C224/B224)-1)*100)</f>
        <v>6.658436496537701</v>
      </c>
      <c r="G224" s="98">
        <f aca="true" t="shared" si="32" ref="G224:G234">IF(D224=0,100,((E224/D224)-1)*100)</f>
        <v>6.86212538632196</v>
      </c>
      <c r="H224" s="98">
        <f aca="true" t="shared" si="33" ref="H224:H234">IF(B224=0,1,IF(C224=0,-100,(((D224/B224)/(E224/C224))-1)*100))</f>
        <v>-0.19060905727628086</v>
      </c>
      <c r="J224" s="92"/>
    </row>
    <row r="225" spans="1:10" ht="15">
      <c r="A225" s="79" t="s">
        <v>42</v>
      </c>
      <c r="B225" s="105">
        <v>57494.16044999999</v>
      </c>
      <c r="C225" s="105">
        <v>75891.29261999996</v>
      </c>
      <c r="D225" s="105">
        <v>11926.626999999999</v>
      </c>
      <c r="E225" s="105">
        <v>15772.967000000002</v>
      </c>
      <c r="F225" s="98">
        <f t="shared" si="31"/>
        <v>31.998262129593336</v>
      </c>
      <c r="G225" s="98">
        <f t="shared" si="32"/>
        <v>32.250023413996296</v>
      </c>
      <c r="H225" s="98">
        <f t="shared" si="33"/>
        <v>-0.1903676671684562</v>
      </c>
      <c r="J225" s="92"/>
    </row>
    <row r="226" spans="1:10" ht="15">
      <c r="A226" s="79" t="s">
        <v>103</v>
      </c>
      <c r="B226" s="105">
        <v>788.2333699999999</v>
      </c>
      <c r="C226" s="105">
        <v>13220.53135</v>
      </c>
      <c r="D226" s="105">
        <v>124.78</v>
      </c>
      <c r="E226" s="105">
        <v>2222.265</v>
      </c>
      <c r="F226" s="98">
        <f t="shared" si="31"/>
        <v>1577.2356833865078</v>
      </c>
      <c r="G226" s="98">
        <f t="shared" si="32"/>
        <v>1680.9464657797723</v>
      </c>
      <c r="H226" s="98">
        <f t="shared" si="33"/>
        <v>-5.823352042637375</v>
      </c>
      <c r="J226" s="92"/>
    </row>
    <row r="227" spans="1:10" ht="15">
      <c r="A227" s="79" t="s">
        <v>81</v>
      </c>
      <c r="B227" s="105">
        <v>9986.40073</v>
      </c>
      <c r="C227" s="105">
        <v>12854.071389999996</v>
      </c>
      <c r="D227" s="105">
        <v>2073.69</v>
      </c>
      <c r="E227" s="105">
        <v>2526.265</v>
      </c>
      <c r="F227" s="98">
        <f t="shared" si="31"/>
        <v>28.71575793454062</v>
      </c>
      <c r="G227" s="98">
        <f t="shared" si="32"/>
        <v>21.824621809431477</v>
      </c>
      <c r="H227" s="98">
        <f t="shared" si="33"/>
        <v>5.656603749518574</v>
      </c>
      <c r="J227" s="92"/>
    </row>
    <row r="228" spans="1:10" ht="15">
      <c r="A228" s="79" t="s">
        <v>121</v>
      </c>
      <c r="B228" s="105">
        <v>4232.37342</v>
      </c>
      <c r="C228" s="105">
        <v>4373.967120000001</v>
      </c>
      <c r="D228" s="105">
        <v>596.2139999999999</v>
      </c>
      <c r="E228" s="105">
        <v>611.615</v>
      </c>
      <c r="F228" s="98">
        <f t="shared" si="31"/>
        <v>3.34549166505258</v>
      </c>
      <c r="G228" s="98">
        <f t="shared" si="32"/>
        <v>2.583132901944607</v>
      </c>
      <c r="H228" s="98">
        <f t="shared" si="33"/>
        <v>0.7431619034648618</v>
      </c>
      <c r="J228" s="92"/>
    </row>
    <row r="229" spans="1:10" ht="15">
      <c r="A229" s="79" t="s">
        <v>62</v>
      </c>
      <c r="B229" s="105">
        <v>2112.3661799999995</v>
      </c>
      <c r="C229" s="105">
        <v>3100.7304000000013</v>
      </c>
      <c r="D229" s="105">
        <v>366.6</v>
      </c>
      <c r="E229" s="105">
        <v>489.9089999999999</v>
      </c>
      <c r="F229" s="98">
        <f t="shared" si="31"/>
        <v>46.78943591115448</v>
      </c>
      <c r="G229" s="98">
        <f t="shared" si="32"/>
        <v>33.63584288052368</v>
      </c>
      <c r="H229" s="98">
        <f t="shared" si="33"/>
        <v>9.84286307258948</v>
      </c>
      <c r="J229" s="92"/>
    </row>
    <row r="230" spans="1:10" ht="15">
      <c r="A230" s="79" t="s">
        <v>41</v>
      </c>
      <c r="B230" s="105">
        <v>460.43578999999994</v>
      </c>
      <c r="C230" s="105">
        <v>1091.20756</v>
      </c>
      <c r="D230" s="105">
        <v>64.422</v>
      </c>
      <c r="E230" s="105">
        <v>65.39</v>
      </c>
      <c r="F230" s="98">
        <f t="shared" si="31"/>
        <v>136.99451339349622</v>
      </c>
      <c r="G230" s="98">
        <f t="shared" si="32"/>
        <v>1.5025922821396476</v>
      </c>
      <c r="H230" s="98">
        <f t="shared" si="33"/>
        <v>133.48616824951543</v>
      </c>
      <c r="J230" s="92"/>
    </row>
    <row r="231" spans="1:10" ht="15">
      <c r="A231" s="79" t="s">
        <v>37</v>
      </c>
      <c r="B231" s="105">
        <v>179.0817</v>
      </c>
      <c r="C231" s="105">
        <v>905.5853500000005</v>
      </c>
      <c r="D231" s="105">
        <v>17.058</v>
      </c>
      <c r="E231" s="105">
        <v>74.29700000000001</v>
      </c>
      <c r="F231" s="98">
        <f t="shared" si="31"/>
        <v>405.6827972930793</v>
      </c>
      <c r="G231" s="98">
        <f t="shared" si="32"/>
        <v>335.55516473209053</v>
      </c>
      <c r="H231" s="98">
        <f t="shared" si="33"/>
        <v>16.100746412713107</v>
      </c>
      <c r="J231" s="92"/>
    </row>
    <row r="232" spans="1:8" ht="15">
      <c r="A232" s="79" t="s">
        <v>38</v>
      </c>
      <c r="B232" s="105">
        <v>154.48065</v>
      </c>
      <c r="C232" s="105">
        <v>663.51594</v>
      </c>
      <c r="D232" s="105">
        <v>13.504</v>
      </c>
      <c r="E232" s="105">
        <v>82.70200000000001</v>
      </c>
      <c r="F232" s="98">
        <f t="shared" si="31"/>
        <v>329.51394883436865</v>
      </c>
      <c r="G232" s="98">
        <f t="shared" si="32"/>
        <v>512.4259478672986</v>
      </c>
      <c r="H232" s="98">
        <f t="shared" si="33"/>
        <v>-29.86679445407231</v>
      </c>
    </row>
    <row r="233" spans="1:8" ht="15.75" thickBot="1">
      <c r="A233" s="144" t="s">
        <v>34</v>
      </c>
      <c r="B233" s="138">
        <f>+B234-SUM(B224:B232)</f>
        <v>3147.8641999998363</v>
      </c>
      <c r="C233" s="138">
        <f>+C234-SUM(C224:C232)</f>
        <v>2735.873580000014</v>
      </c>
      <c r="D233" s="138">
        <f>+D234-SUM(D224:D232)</f>
        <v>413.98799999996845</v>
      </c>
      <c r="E233" s="138">
        <f>+E234-SUM(E224:E232)</f>
        <v>317.85699999998906</v>
      </c>
      <c r="F233" s="139">
        <f t="shared" si="31"/>
        <v>-13.087941341301946</v>
      </c>
      <c r="G233" s="139">
        <f t="shared" si="32"/>
        <v>-23.22072137356318</v>
      </c>
      <c r="H233" s="139">
        <f t="shared" si="33"/>
        <v>13.197284753821958</v>
      </c>
    </row>
    <row r="234" spans="1:8" ht="15.75" thickBot="1">
      <c r="A234" s="140" t="s">
        <v>33</v>
      </c>
      <c r="B234" s="141">
        <v>588500.2782599999</v>
      </c>
      <c r="C234" s="141">
        <v>658736.0131999996</v>
      </c>
      <c r="D234" s="141">
        <v>86442.601</v>
      </c>
      <c r="E234" s="141">
        <v>97870.5070000001</v>
      </c>
      <c r="F234" s="142">
        <f t="shared" si="31"/>
        <v>11.934698679780297</v>
      </c>
      <c r="G234" s="142">
        <f t="shared" si="32"/>
        <v>13.220224597360408</v>
      </c>
      <c r="H234" s="143">
        <f t="shared" si="33"/>
        <v>-1.1354207449700393</v>
      </c>
    </row>
    <row r="235" spans="1:9" ht="15">
      <c r="A235" s="58"/>
      <c r="B235" s="72"/>
      <c r="C235" s="72"/>
      <c r="D235" s="72"/>
      <c r="E235" s="72"/>
      <c r="F235" s="61"/>
      <c r="G235" s="61"/>
      <c r="H235" s="61"/>
      <c r="I235" s="93"/>
    </row>
  </sheetData>
  <mergeCells count="45">
    <mergeCell ref="F221:H221"/>
    <mergeCell ref="F222:F223"/>
    <mergeCell ref="G222:G223"/>
    <mergeCell ref="H222:H223"/>
    <mergeCell ref="F203:H203"/>
    <mergeCell ref="F204:F205"/>
    <mergeCell ref="G204:G205"/>
    <mergeCell ref="H204:H205"/>
    <mergeCell ref="F183:H183"/>
    <mergeCell ref="F184:F185"/>
    <mergeCell ref="G184:G185"/>
    <mergeCell ref="H184:H185"/>
    <mergeCell ref="F163:H163"/>
    <mergeCell ref="F164:F165"/>
    <mergeCell ref="G164:G165"/>
    <mergeCell ref="H164:H165"/>
    <mergeCell ref="F146:H146"/>
    <mergeCell ref="F147:F148"/>
    <mergeCell ref="G147:G148"/>
    <mergeCell ref="H147:H148"/>
    <mergeCell ref="F116:F117"/>
    <mergeCell ref="B117:C117"/>
    <mergeCell ref="D116:E117"/>
    <mergeCell ref="D133:E134"/>
    <mergeCell ref="F133:F134"/>
    <mergeCell ref="B7:C7"/>
    <mergeCell ref="B99:C99"/>
    <mergeCell ref="B100:C100"/>
    <mergeCell ref="D99:D100"/>
    <mergeCell ref="F80:H80"/>
    <mergeCell ref="H47:H48"/>
    <mergeCell ref="F63:H63"/>
    <mergeCell ref="F64:F65"/>
    <mergeCell ref="G64:G65"/>
    <mergeCell ref="H64:H65"/>
    <mergeCell ref="F81:F82"/>
    <mergeCell ref="G81:G82"/>
    <mergeCell ref="H81:H82"/>
    <mergeCell ref="F21:H21"/>
    <mergeCell ref="F22:F23"/>
    <mergeCell ref="G22:G23"/>
    <mergeCell ref="H22:H23"/>
    <mergeCell ref="F46:H46"/>
    <mergeCell ref="F47:F48"/>
    <mergeCell ref="G47:G48"/>
  </mergeCells>
  <conditionalFormatting sqref="F186:H199 F206:H216 F224:H234 F166:H178 F49:H59 F149:H159 F83:H93 F66:H76 F24:H41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 horizontalCentered="1"/>
  <pageMargins left="0.28" right="0.2362204724409449" top="0.3937007874015748" bottom="0.79" header="0.1968503937007874" footer="0.2755905511811024"/>
  <pageSetup fitToHeight="0" fitToWidth="1" horizontalDpi="300" verticalDpi="300" orientation="portrait" scale="69" r:id="rId2"/>
  <rowBreaks count="1" manualBreakCount="1">
    <brk id="16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Nacional Pesca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CSILVA</dc:creator>
  <cp:keywords/>
  <dc:description/>
  <cp:lastModifiedBy>rradebac</cp:lastModifiedBy>
  <dcterms:created xsi:type="dcterms:W3CDTF">2008-01-09T12:32:24Z</dcterms:created>
  <dcterms:modified xsi:type="dcterms:W3CDTF">2008-04-14T16:53:19Z</dcterms:modified>
  <cp:category/>
  <cp:version/>
  <cp:contentType/>
  <cp:contentStatus/>
</cp:coreProperties>
</file>