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5195" windowHeight="9210" activeTab="0"/>
  </bookViews>
  <sheets>
    <sheet name="3 junio" sheetId="1" r:id="rId1"/>
  </sheets>
  <definedNames>
    <definedName name="_xlnm.Print_Area" localSheetId="0">'3 junio'!$B$2:$U$256</definedName>
  </definedNames>
  <calcPr fullCalcOnLoad="1"/>
</workbook>
</file>

<file path=xl/sharedStrings.xml><?xml version="1.0" encoding="utf-8"?>
<sst xmlns="http://schemas.openxmlformats.org/spreadsheetml/2006/main" count="965" uniqueCount="236">
  <si>
    <t>CUOTAS CAPTURAS 2005; (toneladas)</t>
  </si>
  <si>
    <t>ALFONSINO</t>
  </si>
  <si>
    <t>Mar Territorial y ZEE</t>
  </si>
  <si>
    <t>Cuota global:</t>
  </si>
  <si>
    <t>Cuota objetivo:</t>
  </si>
  <si>
    <t>Investigación:</t>
  </si>
  <si>
    <t>Fauna acompañante:</t>
  </si>
  <si>
    <t>(DEX Nº 1026; DO 29/12/04)</t>
  </si>
  <si>
    <t>Ene</t>
  </si>
  <si>
    <t>Feb</t>
  </si>
  <si>
    <t>Mar</t>
  </si>
  <si>
    <t>Abr</t>
  </si>
  <si>
    <t>May</t>
  </si>
  <si>
    <t>Jun</t>
  </si>
  <si>
    <t>Jul</t>
  </si>
  <si>
    <t>Ago</t>
  </si>
  <si>
    <t>Sept</t>
  </si>
  <si>
    <t>Oct</t>
  </si>
  <si>
    <t>Nov</t>
  </si>
  <si>
    <t>Dic</t>
  </si>
  <si>
    <t>Total</t>
  </si>
  <si>
    <t>Flota Artesanal e Industrial</t>
  </si>
  <si>
    <t>% VP</t>
  </si>
  <si>
    <t>LMA</t>
  </si>
  <si>
    <t>Crustáceos (Arrastre)</t>
  </si>
  <si>
    <t>Peces demersales (Arrastre)</t>
  </si>
  <si>
    <t>Peces demersales (Espinel)</t>
  </si>
  <si>
    <t>ANCHOVETA Y SARDINA ESPAÑOLA</t>
  </si>
  <si>
    <t>I-II Regiones</t>
  </si>
  <si>
    <t>(DEX Nº 1014; DO 29/12/04)</t>
  </si>
  <si>
    <t>Flota Industrial</t>
  </si>
  <si>
    <t>Flota Artesanal</t>
  </si>
  <si>
    <t>Sardina Española</t>
  </si>
  <si>
    <t xml:space="preserve">I-II Región </t>
  </si>
  <si>
    <t>a) Anchoveta</t>
  </si>
  <si>
    <t>Anchoveta</t>
  </si>
  <si>
    <t>Sardina española, jurel y caballa</t>
  </si>
  <si>
    <t>b) Sardina española</t>
  </si>
  <si>
    <t>Anchoveta, jurel y caballa</t>
  </si>
  <si>
    <t xml:space="preserve">I Región </t>
  </si>
  <si>
    <t xml:space="preserve">II Región </t>
  </si>
  <si>
    <t>ANCHOVETA</t>
  </si>
  <si>
    <t>III-IV Regiones</t>
  </si>
  <si>
    <t>(DEX Nº 1015; DO 29/12/04)</t>
  </si>
  <si>
    <t>Jurel Artesanal</t>
  </si>
  <si>
    <t>Jurel Industrial</t>
  </si>
  <si>
    <t xml:space="preserve">III Región </t>
  </si>
  <si>
    <t xml:space="preserve">IV Región </t>
  </si>
  <si>
    <t>(DEX Nº 1016; DO 29/12/04)</t>
  </si>
  <si>
    <t>V-X Regiones</t>
  </si>
  <si>
    <t>Fauna acompañante (*) :</t>
  </si>
  <si>
    <t>(DEX Nº 328; DO 14/03/05)</t>
  </si>
  <si>
    <t>(DEX Nº 550; DO 26/04/05)</t>
  </si>
  <si>
    <t>(DEX Nº 693; DO 03/06/05)</t>
  </si>
  <si>
    <t xml:space="preserve">Investigación </t>
  </si>
  <si>
    <t xml:space="preserve">V Región </t>
  </si>
  <si>
    <t xml:space="preserve">VI Región </t>
  </si>
  <si>
    <t xml:space="preserve">VII Región </t>
  </si>
  <si>
    <t xml:space="preserve">VIII Región </t>
  </si>
  <si>
    <t xml:space="preserve">IX Región </t>
  </si>
  <si>
    <t>Límite norte X Región-40º14' (Norte)</t>
  </si>
  <si>
    <t>40º14'-Limite Sur X Región (Sur)</t>
  </si>
  <si>
    <t>BACALAO DE PROFUNDIDAD</t>
  </si>
  <si>
    <t>47º LS - 57º LS</t>
  </si>
  <si>
    <t>(DEX Nº 932; DO 23/11/04)</t>
  </si>
  <si>
    <t>BESUGO</t>
  </si>
  <si>
    <t>III-X Región</t>
  </si>
  <si>
    <t>(DEX Nº 1025; DO 29/12/04)</t>
  </si>
  <si>
    <t>CAMARÓN NAILON</t>
  </si>
  <si>
    <t>II-VIII Región</t>
  </si>
  <si>
    <t>(DEX Nº 1019; DO 29/12/04)</t>
  </si>
  <si>
    <t>Merluza común</t>
  </si>
  <si>
    <t>Langostino amarillo</t>
  </si>
  <si>
    <t>Langostino colorado</t>
  </si>
  <si>
    <t>Gamba</t>
  </si>
  <si>
    <t>(DEX Nº 140; DO 31/01/05)</t>
  </si>
  <si>
    <t>I Región y IX Región al Sur</t>
  </si>
  <si>
    <t>Langostino colorado I Rg.</t>
  </si>
  <si>
    <t>Gamba I Rg.</t>
  </si>
  <si>
    <t>Gamba IX y X Rg.</t>
  </si>
  <si>
    <t>CONGRIO DORADO</t>
  </si>
  <si>
    <t>41º 28,6' - 57º L.S.</t>
  </si>
  <si>
    <t>(DEX Nº 1023; DO 29/12/04)</t>
  </si>
  <si>
    <t>Aguas Exteriores</t>
  </si>
  <si>
    <t>Unidad de pesquería Norte</t>
  </si>
  <si>
    <t xml:space="preserve">Barcos hieleros </t>
  </si>
  <si>
    <t>Merluza del sur Hieleros</t>
  </si>
  <si>
    <t xml:space="preserve">Barcos fábricas </t>
  </si>
  <si>
    <t>Merluza del sur Fábricas</t>
  </si>
  <si>
    <t>Merluza de cola Hieleros</t>
  </si>
  <si>
    <t>Merluza de cola Fábricas</t>
  </si>
  <si>
    <t>Unidad de pesquería Sur</t>
  </si>
  <si>
    <t xml:space="preserve">Ley 19,849 </t>
  </si>
  <si>
    <t xml:space="preserve">Ley 19,713 </t>
  </si>
  <si>
    <t>a) Ley 19.849</t>
  </si>
  <si>
    <t>Merluza del sur</t>
  </si>
  <si>
    <t>Merluza de cola</t>
  </si>
  <si>
    <t>Merluza de tres aletas</t>
  </si>
  <si>
    <t>b) Ley 19.713</t>
  </si>
  <si>
    <t>Aguas Interiores</t>
  </si>
  <si>
    <t xml:space="preserve">X, XI y XII Regiones </t>
  </si>
  <si>
    <t>GAMBA</t>
  </si>
  <si>
    <t>I a X Región</t>
  </si>
  <si>
    <t>(DEX Nº 137; DO 31/01/05)</t>
  </si>
  <si>
    <t>I a X Reg.</t>
  </si>
  <si>
    <t>Camarón nailon (arrastre)</t>
  </si>
  <si>
    <t>Langostino amarillo (arrastre)</t>
  </si>
  <si>
    <t>Merluza común (arrastre)</t>
  </si>
  <si>
    <t>JUREL</t>
  </si>
  <si>
    <t>I - X Región</t>
  </si>
  <si>
    <t>(DEX Nº 1013; DO 29/12/04)</t>
  </si>
  <si>
    <t>Res. objetivo artesanal</t>
  </si>
  <si>
    <t>(DEX Nº 524; DO 20/04/05)</t>
  </si>
  <si>
    <t>I - II Región</t>
  </si>
  <si>
    <t>III - X Región</t>
  </si>
  <si>
    <t xml:space="preserve">III-IV Región </t>
  </si>
  <si>
    <t>Merluza de cola (V-IX Región)</t>
  </si>
  <si>
    <t xml:space="preserve">V-IX Región </t>
  </si>
  <si>
    <t>Merluza de cola (X Región)</t>
  </si>
  <si>
    <t xml:space="preserve">X Región </t>
  </si>
  <si>
    <t>Otras especies (III-X Región)</t>
  </si>
  <si>
    <t>Anchoveta (III Región)</t>
  </si>
  <si>
    <t>Anchoveta (IV Región)</t>
  </si>
  <si>
    <t>Otras especies (I-X Región)</t>
  </si>
  <si>
    <t>X Región</t>
  </si>
  <si>
    <t xml:space="preserve">Aguas Sur </t>
  </si>
  <si>
    <t xml:space="preserve">Aguas Norte </t>
  </si>
  <si>
    <t>LANGOSTINO AMARILLO</t>
  </si>
  <si>
    <t>III - IV Región</t>
  </si>
  <si>
    <t>(DEX Nº 1017; DO 29/12/04)</t>
  </si>
  <si>
    <t>Camarón nailon</t>
  </si>
  <si>
    <t>I-II</t>
  </si>
  <si>
    <t>Camarón nailon II Rg.</t>
  </si>
  <si>
    <t>Langostino colorado I y II Rg.</t>
  </si>
  <si>
    <t>Gamba I y II Rg.</t>
  </si>
  <si>
    <t>LANGOSTINO COLORADO</t>
  </si>
  <si>
    <t>I - IV Región</t>
  </si>
  <si>
    <t>(DEX Nº 1018; DO 29/12/04)</t>
  </si>
  <si>
    <t>Camaron nailon</t>
  </si>
  <si>
    <t>MERLUZA COMÚN</t>
  </si>
  <si>
    <t>IV Región - 41º28,6' L.S.</t>
  </si>
  <si>
    <t>(DEX Nº 1020; DO 29/12/04)</t>
  </si>
  <si>
    <t>(DEX Nº 681; DO 20/05/05)</t>
  </si>
  <si>
    <t>Langostino amarillo (Arrastre)</t>
  </si>
  <si>
    <t>Camarón nailon (Arrastre)</t>
  </si>
  <si>
    <t xml:space="preserve">IV Región-Norte </t>
  </si>
  <si>
    <t>Langostino colorado (Arrastre)</t>
  </si>
  <si>
    <t xml:space="preserve">IV Región-Centro </t>
  </si>
  <si>
    <t>Otros recursos</t>
  </si>
  <si>
    <t>IV Región</t>
  </si>
  <si>
    <t xml:space="preserve">IV Región-Sur </t>
  </si>
  <si>
    <t xml:space="preserve">V Región-Norte </t>
  </si>
  <si>
    <t xml:space="preserve">V Región-Centro </t>
  </si>
  <si>
    <t>Raya</t>
  </si>
  <si>
    <t>V Región</t>
  </si>
  <si>
    <t xml:space="preserve">V Región-Sur </t>
  </si>
  <si>
    <t xml:space="preserve">VI Región-Norte </t>
  </si>
  <si>
    <t>Distribución por zona</t>
  </si>
  <si>
    <t>VI Región</t>
  </si>
  <si>
    <t xml:space="preserve">VI Región-Sur </t>
  </si>
  <si>
    <t>(RESEX Nº 3653; DO 31/12/04)</t>
  </si>
  <si>
    <t xml:space="preserve">VII Región-Norte 1 </t>
  </si>
  <si>
    <t xml:space="preserve">VII Región-Norte 2 </t>
  </si>
  <si>
    <t xml:space="preserve">VII Región-Centro </t>
  </si>
  <si>
    <t>VII Región</t>
  </si>
  <si>
    <t xml:space="preserve">VII Región-Sur </t>
  </si>
  <si>
    <t xml:space="preserve">VIII Región-Norte </t>
  </si>
  <si>
    <t xml:space="preserve">VIII Región-Centro </t>
  </si>
  <si>
    <t>VIII Región</t>
  </si>
  <si>
    <t xml:space="preserve">VIII Región-Sur </t>
  </si>
  <si>
    <t>(*) IX Región</t>
  </si>
  <si>
    <t>IX Región</t>
  </si>
  <si>
    <t>(*) X Región</t>
  </si>
  <si>
    <t xml:space="preserve">X Región-41º28,6' </t>
  </si>
  <si>
    <t>Reserva</t>
  </si>
  <si>
    <t>(DEX Nº 138; DO 31/01/05)</t>
  </si>
  <si>
    <t>I-III Región y 41º28,6' al Sur</t>
  </si>
  <si>
    <t>Otras especies</t>
  </si>
  <si>
    <t>MERLUZA DE COLA</t>
  </si>
  <si>
    <t>V-X Y XI-XII Regiones</t>
  </si>
  <si>
    <t>(DEX Nº 1021; DO 29/12/04)</t>
  </si>
  <si>
    <t>Jurel, sardina común, anchoveta</t>
  </si>
  <si>
    <t>merluza común, orange roughy</t>
  </si>
  <si>
    <t>alfonsino o besugo</t>
  </si>
  <si>
    <t>Jurel, sardina común o anchoveta</t>
  </si>
  <si>
    <t>XI-XII Regiones</t>
  </si>
  <si>
    <t>Flota Industrial (Ley 19,849)</t>
  </si>
  <si>
    <t>Congrio dorado</t>
  </si>
  <si>
    <t>Flota artesanal</t>
  </si>
  <si>
    <t>I - IV Regiones</t>
  </si>
  <si>
    <t>Especies pelágicas con cerco</t>
  </si>
  <si>
    <t>Especies demersales arrast. y esp.</t>
  </si>
  <si>
    <t>MERLUZA DE TRES ALETAS</t>
  </si>
  <si>
    <t>41º 28,6' LS - Al Sur</t>
  </si>
  <si>
    <t>(DEX Nº 1022; DO 29/12/04)</t>
  </si>
  <si>
    <t>MERLUZA DEL SUR</t>
  </si>
  <si>
    <t>(DEX Nº 1029; DO 31/12/04)</t>
  </si>
  <si>
    <t>(DEX Nº 523; DO 22/04/05)</t>
  </si>
  <si>
    <t>Unidad de Pesquería Norte</t>
  </si>
  <si>
    <t>Congrio dorado Hieleros</t>
  </si>
  <si>
    <t>Congrio dorado Fábricas</t>
  </si>
  <si>
    <t>Unidad de Pesquería Sur</t>
  </si>
  <si>
    <t xml:space="preserve">  Ley 19,849 </t>
  </si>
  <si>
    <t>a) Ley 19,849</t>
  </si>
  <si>
    <t>b) Ley 19,713</t>
  </si>
  <si>
    <t>(DEX Nº 1067; DO 31/12/04)</t>
  </si>
  <si>
    <t>(DEX Nº 471; DO 22/04/05)</t>
  </si>
  <si>
    <t>X región</t>
  </si>
  <si>
    <t>XI región</t>
  </si>
  <si>
    <t>XII región</t>
  </si>
  <si>
    <t>Cuota investigación: 50 ton para la X y 10 para la XI región</t>
  </si>
  <si>
    <t>I Región - 41º28,6' LS</t>
  </si>
  <si>
    <t>Especies demersales</t>
  </si>
  <si>
    <t>ORANGE ROUGHY</t>
  </si>
  <si>
    <t>ZEE</t>
  </si>
  <si>
    <t>(DEX Nº 933; DO 23/11/04)</t>
  </si>
  <si>
    <t>RAYA VOLANTÍN</t>
  </si>
  <si>
    <t>VIII-41º28,6' L.S.</t>
  </si>
  <si>
    <t>(DEX Nº 1024; DO 29/12/04)</t>
  </si>
  <si>
    <t>Espinel y enmalle (Artesanal)</t>
  </si>
  <si>
    <t>Arrastre (Industrial)</t>
  </si>
  <si>
    <t xml:space="preserve">X-41º 28,6'LS  </t>
  </si>
  <si>
    <t>(DEX Nº   258; DO 17/02/05) (Sin efecto)</t>
  </si>
  <si>
    <t>41º28,6' L.S.- Límite Sur X Región</t>
  </si>
  <si>
    <t>(DEX Nº 532; DO 26/04/05)</t>
  </si>
  <si>
    <t>Aguas Ext.</t>
  </si>
  <si>
    <t>Industrial</t>
  </si>
  <si>
    <t>Aguas Int. y Ext.</t>
  </si>
  <si>
    <t>SARDINA COMÚN</t>
  </si>
  <si>
    <t>V-X regiones</t>
  </si>
  <si>
    <t>SARDINA ESPAÑOLA</t>
  </si>
  <si>
    <t xml:space="preserve">Flota Industrial </t>
  </si>
  <si>
    <t>Anchoveta Industrial y Artesanal</t>
  </si>
  <si>
    <t xml:space="preserve">Flota Artesanal </t>
  </si>
  <si>
    <t>Porcentajes de fauna acompañante DS Nº 257 (DO 16/02/05)</t>
  </si>
  <si>
    <t>Tratándose de las cuotas globales anuales de captura de Anchoveta y Sardina común, asignadas a la flota artesanal, se permitirá la captura de señaladas especies en calidad de fauna acompañante, de acuerdo a las siguientes reglas: Una vez agotada la fracción artesanal de anchoveta, se permitirá su captura en calidad de fauna acompañante, en la pesca dirigida a la sardina común, hasta un 20% medido en peso, por viaje de pesca. Las capturas efectuadas en esta calidad, se imputarán a prorrata a las fracciones artesanales de anchoveta, autorizadas para los períodos siguientes. En el evento de agotarse la fracción artesanal de sardina común, se autorizará su captura en calidad de fauna acompañante de anchoveta, aplicándose las reglas señaladas precedentemente</t>
  </si>
</sst>
</file>

<file path=xl/styles.xml><?xml version="1.0" encoding="utf-8"?>
<styleSheet xmlns="http://schemas.openxmlformats.org/spreadsheetml/2006/main">
  <numFmts count="4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Sí&quot;;&quot;Sí&quot;;&quot;No&quot;"/>
    <numFmt numFmtId="179" formatCode="&quot;Verdadero&quot;;&quot;Verdadero&quot;;&quot;Falso&quot;"/>
    <numFmt numFmtId="180" formatCode="&quot;Activado&quot;;&quot;Activado&quot;;&quot;Desactivado&quot;"/>
    <numFmt numFmtId="181" formatCode="_-* #,##0.0_-;\-* #,##0.0_-;_-* &quot;-&quot;??_-;_-@_-"/>
    <numFmt numFmtId="182" formatCode="_-* #,##0_-;\-* #,##0_-;_-* &quot;-&quot;??_-;_-@_-"/>
    <numFmt numFmtId="183" formatCode="d/mmm/yyyy"/>
    <numFmt numFmtId="184" formatCode="#,##0.0"/>
    <numFmt numFmtId="185" formatCode="#,##0.000"/>
    <numFmt numFmtId="186" formatCode="0.000"/>
    <numFmt numFmtId="187" formatCode="dd/mm/yyyy"/>
    <numFmt numFmtId="188" formatCode="#,##0.0000"/>
    <numFmt numFmtId="189" formatCode="#,##0.00000"/>
    <numFmt numFmtId="190" formatCode="#,##0.000000"/>
    <numFmt numFmtId="191" formatCode="#,##0.0000000"/>
    <numFmt numFmtId="192" formatCode="#,##0.00000000"/>
    <numFmt numFmtId="193" formatCode="_-* #,##0.000_-;\-* #,##0.000_-;_-* &quot;-&quot;??_-;_-@_-"/>
    <numFmt numFmtId="194" formatCode="0.0%"/>
    <numFmt numFmtId="195" formatCode="0.000%"/>
    <numFmt numFmtId="196" formatCode="_-* #,##0.000_-;\-* #,##0.000_-;_-* &quot;-&quot;???_-;_-@_-"/>
    <numFmt numFmtId="197" formatCode="_-* #,##0.0000_-;\-* #,##0.0000_-;_-* &quot;-&quot;???_-;_-@_-"/>
    <numFmt numFmtId="198" formatCode="_-* #,##0.0_-;\-* #,##0.0_-;_-* &quot;-&quot;?_-;_-@_-"/>
    <numFmt numFmtId="199" formatCode="_-* #,##0.0000_-;\-* #,##0.0000_-;_-* &quot;-&quot;??_-;_-@_-"/>
    <numFmt numFmtId="200" formatCode="0.0"/>
    <numFmt numFmtId="201" formatCode="#,##0.000;[Red]#,##0.000"/>
  </numFmts>
  <fonts count="15">
    <font>
      <sz val="10"/>
      <name val="Arial"/>
      <family val="0"/>
    </font>
    <font>
      <u val="single"/>
      <sz val="10"/>
      <color indexed="12"/>
      <name val="Arial"/>
      <family val="0"/>
    </font>
    <font>
      <u val="single"/>
      <sz val="10"/>
      <color indexed="36"/>
      <name val="Arial"/>
      <family val="0"/>
    </font>
    <font>
      <sz val="8"/>
      <name val="Arial"/>
      <family val="2"/>
    </font>
    <font>
      <b/>
      <sz val="16"/>
      <name val="Arial"/>
      <family val="2"/>
    </font>
    <font>
      <b/>
      <sz val="12"/>
      <name val="Arial"/>
      <family val="2"/>
    </font>
    <font>
      <b/>
      <i/>
      <sz val="14"/>
      <name val="Arial"/>
      <family val="2"/>
    </font>
    <font>
      <b/>
      <sz val="14"/>
      <name val="Arial"/>
      <family val="2"/>
    </font>
    <font>
      <sz val="14"/>
      <name val="Arial"/>
      <family val="2"/>
    </font>
    <font>
      <sz val="12"/>
      <name val="Arial"/>
      <family val="2"/>
    </font>
    <font>
      <b/>
      <u val="single"/>
      <sz val="12"/>
      <name val="Arial"/>
      <family val="2"/>
    </font>
    <font>
      <sz val="11"/>
      <name val="Arial"/>
      <family val="2"/>
    </font>
    <font>
      <b/>
      <i/>
      <sz val="12"/>
      <name val="Arial"/>
      <family val="2"/>
    </font>
    <font>
      <b/>
      <sz val="8"/>
      <name val="Arial"/>
      <family val="2"/>
    </font>
    <font>
      <b/>
      <sz val="10"/>
      <name val="Arial"/>
      <family val="2"/>
    </font>
  </fonts>
  <fills count="4">
    <fill>
      <patternFill/>
    </fill>
    <fill>
      <patternFill patternType="gray125"/>
    </fill>
    <fill>
      <patternFill patternType="solid">
        <fgColor indexed="13"/>
        <bgColor indexed="64"/>
      </patternFill>
    </fill>
    <fill>
      <patternFill patternType="solid">
        <fgColor indexed="22"/>
        <bgColor indexed="64"/>
      </patternFill>
    </fill>
  </fills>
  <borders count="16">
    <border>
      <left/>
      <right/>
      <top/>
      <bottom/>
      <diagonal/>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color indexed="63"/>
      </left>
      <right style="thin"/>
      <top style="thin"/>
      <bottom style="thin"/>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34">
    <xf numFmtId="0" fontId="0" fillId="0" borderId="0" xfId="0" applyAlignment="1">
      <alignment/>
    </xf>
    <xf numFmtId="0" fontId="3" fillId="0" borderId="0" xfId="0" applyFont="1" applyAlignment="1">
      <alignment/>
    </xf>
    <xf numFmtId="0" fontId="0" fillId="0" borderId="0" xfId="0" applyAlignment="1">
      <alignment horizontal="right"/>
    </xf>
    <xf numFmtId="14" fontId="0" fillId="0" borderId="0" xfId="0" applyNumberFormat="1" applyAlignment="1">
      <alignment/>
    </xf>
    <xf numFmtId="0" fontId="4" fillId="0" borderId="1" xfId="0" applyFont="1" applyBorder="1" applyAlignment="1">
      <alignment horizontal="center"/>
    </xf>
    <xf numFmtId="0" fontId="4" fillId="0" borderId="2" xfId="0" applyFont="1" applyBorder="1" applyAlignment="1">
      <alignment horizontal="center"/>
    </xf>
    <xf numFmtId="15" fontId="4" fillId="0" borderId="3" xfId="0" applyNumberFormat="1" applyFont="1" applyBorder="1" applyAlignment="1">
      <alignment horizontal="center"/>
    </xf>
    <xf numFmtId="15" fontId="4" fillId="0" borderId="4" xfId="0" applyNumberFormat="1" applyFont="1" applyBorder="1" applyAlignment="1">
      <alignment horizontal="center"/>
    </xf>
    <xf numFmtId="0" fontId="5" fillId="2" borderId="5" xfId="0" applyFont="1" applyFill="1" applyBorder="1" applyAlignment="1">
      <alignment/>
    </xf>
    <xf numFmtId="0" fontId="6" fillId="3" borderId="2" xfId="0" applyFont="1" applyFill="1" applyBorder="1" applyAlignment="1">
      <alignment/>
    </xf>
    <xf numFmtId="0" fontId="6" fillId="3" borderId="2" xfId="0" applyFont="1" applyFill="1" applyBorder="1" applyAlignment="1">
      <alignment horizontal="right"/>
    </xf>
    <xf numFmtId="3" fontId="7" fillId="3" borderId="2" xfId="0" applyNumberFormat="1" applyFont="1" applyFill="1" applyBorder="1" applyAlignment="1">
      <alignment/>
    </xf>
    <xf numFmtId="0" fontId="8" fillId="3" borderId="2" xfId="0" applyFont="1" applyFill="1" applyBorder="1" applyAlignment="1">
      <alignment/>
    </xf>
    <xf numFmtId="3" fontId="7" fillId="3" borderId="2" xfId="0" applyNumberFormat="1" applyFont="1" applyFill="1" applyBorder="1" applyAlignment="1">
      <alignment horizontal="left"/>
    </xf>
    <xf numFmtId="0" fontId="7" fillId="3" borderId="2" xfId="0" applyFont="1" applyFill="1" applyBorder="1" applyAlignment="1">
      <alignment/>
    </xf>
    <xf numFmtId="0" fontId="7" fillId="3" borderId="2" xfId="0" applyFont="1" applyFill="1" applyBorder="1" applyAlignment="1">
      <alignment horizontal="left"/>
    </xf>
    <xf numFmtId="0" fontId="6" fillId="3" borderId="2" xfId="0" applyFont="1" applyFill="1" applyBorder="1" applyAlignment="1">
      <alignment horizontal="left"/>
    </xf>
    <xf numFmtId="0" fontId="6" fillId="3" borderId="2" xfId="0" applyFont="1" applyFill="1" applyBorder="1" applyAlignment="1">
      <alignment horizontal="center"/>
    </xf>
    <xf numFmtId="3" fontId="6" fillId="3" borderId="6" xfId="0" applyNumberFormat="1" applyFont="1" applyFill="1" applyBorder="1" applyAlignment="1">
      <alignment horizontal="center"/>
    </xf>
    <xf numFmtId="3" fontId="5" fillId="0" borderId="7" xfId="0" applyNumberFormat="1" applyFont="1" applyBorder="1" applyAlignment="1">
      <alignment/>
    </xf>
    <xf numFmtId="0" fontId="9" fillId="0" borderId="8" xfId="0" applyFont="1" applyBorder="1" applyAlignment="1">
      <alignment/>
    </xf>
    <xf numFmtId="0" fontId="9" fillId="0" borderId="3" xfId="0" applyFont="1" applyBorder="1" applyAlignment="1">
      <alignment horizontal="right"/>
    </xf>
    <xf numFmtId="0" fontId="9" fillId="0" borderId="3" xfId="0" applyFont="1" applyBorder="1" applyAlignment="1">
      <alignment/>
    </xf>
    <xf numFmtId="0" fontId="5" fillId="0" borderId="5" xfId="0" applyFont="1" applyBorder="1" applyAlignment="1">
      <alignment horizontal="center"/>
    </xf>
    <xf numFmtId="0" fontId="10" fillId="0" borderId="3" xfId="0" applyFont="1" applyBorder="1" applyAlignment="1">
      <alignment/>
    </xf>
    <xf numFmtId="0" fontId="5" fillId="0" borderId="2" xfId="0" applyFont="1" applyBorder="1" applyAlignment="1">
      <alignment horizontal="center"/>
    </xf>
    <xf numFmtId="0" fontId="5" fillId="0" borderId="6" xfId="0" applyFont="1" applyBorder="1" applyAlignment="1">
      <alignment horizontal="center"/>
    </xf>
    <xf numFmtId="0" fontId="5" fillId="0" borderId="7" xfId="0" applyFont="1" applyBorder="1" applyAlignment="1">
      <alignment/>
    </xf>
    <xf numFmtId="0" fontId="9" fillId="0" borderId="9" xfId="0" applyFont="1" applyBorder="1" applyAlignment="1">
      <alignment/>
    </xf>
    <xf numFmtId="0" fontId="9" fillId="0" borderId="0" xfId="0" applyFont="1" applyBorder="1" applyAlignment="1">
      <alignment horizontal="right"/>
    </xf>
    <xf numFmtId="0" fontId="9" fillId="0" borderId="0" xfId="0" applyFont="1" applyBorder="1" applyAlignment="1">
      <alignment/>
    </xf>
    <xf numFmtId="3" fontId="5" fillId="0" borderId="1" xfId="0" applyNumberFormat="1" applyFont="1" applyBorder="1" applyAlignment="1">
      <alignment horizontal="center"/>
    </xf>
    <xf numFmtId="3" fontId="5" fillId="0" borderId="2" xfId="0" applyNumberFormat="1" applyFont="1" applyBorder="1" applyAlignment="1">
      <alignment horizontal="center"/>
    </xf>
    <xf numFmtId="3" fontId="5" fillId="0" borderId="6" xfId="0" applyNumberFormat="1" applyFont="1" applyBorder="1" applyAlignment="1">
      <alignment horizontal="center"/>
    </xf>
    <xf numFmtId="3" fontId="5" fillId="0" borderId="6" xfId="0" applyNumberFormat="1" applyFont="1" applyBorder="1" applyAlignment="1">
      <alignment horizontal="center"/>
    </xf>
    <xf numFmtId="3" fontId="5" fillId="0" borderId="5" xfId="0" applyNumberFormat="1" applyFont="1" applyBorder="1" applyAlignment="1">
      <alignment/>
    </xf>
    <xf numFmtId="3" fontId="9" fillId="0" borderId="0" xfId="0" applyNumberFormat="1" applyFont="1" applyBorder="1" applyAlignment="1">
      <alignment/>
    </xf>
    <xf numFmtId="9" fontId="5" fillId="0" borderId="0" xfId="0" applyNumberFormat="1" applyFont="1" applyBorder="1" applyAlignment="1">
      <alignment/>
    </xf>
    <xf numFmtId="3" fontId="5" fillId="0" borderId="4" xfId="0" applyNumberFormat="1" applyFont="1" applyBorder="1" applyAlignment="1">
      <alignment horizontal="center" vertical="center"/>
    </xf>
    <xf numFmtId="3" fontId="5" fillId="0" borderId="0" xfId="0" applyNumberFormat="1" applyFont="1" applyBorder="1" applyAlignment="1">
      <alignment horizontal="center"/>
    </xf>
    <xf numFmtId="3" fontId="5" fillId="0" borderId="10" xfId="0" applyNumberFormat="1" applyFont="1" applyBorder="1" applyAlignment="1">
      <alignment/>
    </xf>
    <xf numFmtId="3" fontId="5" fillId="0" borderId="10" xfId="0" applyNumberFormat="1" applyFont="1" applyBorder="1" applyAlignment="1">
      <alignment horizontal="center" vertical="center"/>
    </xf>
    <xf numFmtId="0" fontId="9" fillId="0" borderId="11" xfId="0" applyFont="1" applyBorder="1" applyAlignment="1">
      <alignment/>
    </xf>
    <xf numFmtId="0" fontId="9" fillId="0" borderId="12" xfId="0" applyFont="1" applyBorder="1" applyAlignment="1">
      <alignment horizontal="right"/>
    </xf>
    <xf numFmtId="0" fontId="9" fillId="0" borderId="12" xfId="0" applyFont="1" applyBorder="1" applyAlignment="1">
      <alignment/>
    </xf>
    <xf numFmtId="3" fontId="5" fillId="0" borderId="12" xfId="0" applyNumberFormat="1" applyFont="1" applyBorder="1" applyAlignment="1">
      <alignment horizontal="center"/>
    </xf>
    <xf numFmtId="3" fontId="5" fillId="0" borderId="13" xfId="0" applyNumberFormat="1" applyFont="1" applyBorder="1" applyAlignment="1">
      <alignment/>
    </xf>
    <xf numFmtId="3" fontId="5" fillId="0" borderId="13" xfId="0" applyNumberFormat="1" applyFont="1" applyBorder="1" applyAlignment="1">
      <alignment horizontal="center" vertical="center"/>
    </xf>
    <xf numFmtId="0" fontId="9" fillId="0" borderId="0" xfId="0" applyFont="1" applyAlignment="1">
      <alignment/>
    </xf>
    <xf numFmtId="0" fontId="6" fillId="3" borderId="1" xfId="0" applyFont="1" applyFill="1" applyBorder="1" applyAlignment="1">
      <alignment/>
    </xf>
    <xf numFmtId="0" fontId="5" fillId="0" borderId="2" xfId="0" applyFont="1" applyBorder="1" applyAlignment="1">
      <alignment horizontal="left"/>
    </xf>
    <xf numFmtId="3" fontId="5" fillId="0" borderId="2" xfId="0" applyNumberFormat="1" applyFont="1" applyBorder="1" applyAlignment="1">
      <alignment horizontal="right"/>
    </xf>
    <xf numFmtId="0" fontId="5" fillId="0" borderId="0" xfId="0" applyFont="1" applyBorder="1" applyAlignment="1">
      <alignment horizontal="right"/>
    </xf>
    <xf numFmtId="3" fontId="5" fillId="0" borderId="5" xfId="0" applyNumberFormat="1" applyFont="1" applyBorder="1" applyAlignment="1">
      <alignment horizontal="center"/>
    </xf>
    <xf numFmtId="3" fontId="5" fillId="0" borderId="5" xfId="0" applyNumberFormat="1" applyFont="1" applyBorder="1" applyAlignment="1">
      <alignment horizontal="center"/>
    </xf>
    <xf numFmtId="0" fontId="5" fillId="0" borderId="0" xfId="0" applyFont="1" applyBorder="1" applyAlignment="1">
      <alignment horizontal="left"/>
    </xf>
    <xf numFmtId="0" fontId="9" fillId="0" borderId="10" xfId="0" applyFont="1" applyBorder="1" applyAlignment="1">
      <alignment/>
    </xf>
    <xf numFmtId="3" fontId="5" fillId="0" borderId="0" xfId="0" applyNumberFormat="1" applyFont="1" applyBorder="1" applyAlignment="1">
      <alignment horizontal="right"/>
    </xf>
    <xf numFmtId="0" fontId="9" fillId="0" borderId="0" xfId="0" applyFont="1" applyBorder="1" applyAlignment="1">
      <alignment horizontal="left"/>
    </xf>
    <xf numFmtId="3" fontId="5" fillId="0" borderId="10" xfId="0" applyNumberFormat="1" applyFont="1" applyBorder="1" applyAlignment="1">
      <alignment horizontal="center"/>
    </xf>
    <xf numFmtId="0" fontId="5" fillId="0" borderId="0" xfId="0" applyFont="1" applyBorder="1" applyAlignment="1">
      <alignment horizontal="center"/>
    </xf>
    <xf numFmtId="0" fontId="5" fillId="0" borderId="10" xfId="0" applyFont="1" applyBorder="1" applyAlignment="1">
      <alignment horizontal="center"/>
    </xf>
    <xf numFmtId="0" fontId="5" fillId="0" borderId="12" xfId="0" applyFont="1" applyBorder="1" applyAlignment="1">
      <alignment horizontal="left"/>
    </xf>
    <xf numFmtId="3" fontId="5" fillId="0" borderId="12" xfId="0" applyNumberFormat="1" applyFont="1" applyBorder="1" applyAlignment="1">
      <alignment horizontal="right"/>
    </xf>
    <xf numFmtId="3" fontId="5" fillId="0" borderId="0" xfId="0" applyNumberFormat="1" applyFont="1" applyBorder="1" applyAlignment="1">
      <alignment/>
    </xf>
    <xf numFmtId="3" fontId="5" fillId="0" borderId="14" xfId="0" applyNumberFormat="1" applyFont="1" applyBorder="1" applyAlignment="1">
      <alignment/>
    </xf>
    <xf numFmtId="0" fontId="5" fillId="0" borderId="12" xfId="0" applyFont="1" applyBorder="1" applyAlignment="1">
      <alignment horizontal="right"/>
    </xf>
    <xf numFmtId="3" fontId="5" fillId="0" borderId="12" xfId="0" applyNumberFormat="1" applyFont="1" applyBorder="1" applyAlignment="1">
      <alignment/>
    </xf>
    <xf numFmtId="9" fontId="5" fillId="0" borderId="12" xfId="0" applyNumberFormat="1" applyFont="1" applyBorder="1" applyAlignment="1">
      <alignment/>
    </xf>
    <xf numFmtId="0" fontId="6" fillId="3" borderId="12" xfId="0" applyFont="1" applyFill="1" applyBorder="1" applyAlignment="1">
      <alignment horizontal="right"/>
    </xf>
    <xf numFmtId="3" fontId="7" fillId="3" borderId="12" xfId="0" applyNumberFormat="1" applyFont="1" applyFill="1" applyBorder="1" applyAlignment="1">
      <alignment/>
    </xf>
    <xf numFmtId="0" fontId="8" fillId="3" borderId="12" xfId="0" applyFont="1" applyFill="1" applyBorder="1" applyAlignment="1">
      <alignment/>
    </xf>
    <xf numFmtId="3" fontId="7" fillId="3" borderId="12" xfId="0" applyNumberFormat="1" applyFont="1" applyFill="1" applyBorder="1" applyAlignment="1">
      <alignment horizontal="left"/>
    </xf>
    <xf numFmtId="0" fontId="7" fillId="3" borderId="12" xfId="0" applyFont="1" applyFill="1" applyBorder="1" applyAlignment="1">
      <alignment/>
    </xf>
    <xf numFmtId="0" fontId="7" fillId="3" borderId="12" xfId="0" applyFont="1" applyFill="1" applyBorder="1" applyAlignment="1">
      <alignment horizontal="left"/>
    </xf>
    <xf numFmtId="0" fontId="6" fillId="3" borderId="0" xfId="0" applyFont="1" applyFill="1" applyBorder="1" applyAlignment="1">
      <alignment horizontal="left"/>
    </xf>
    <xf numFmtId="0" fontId="6" fillId="3" borderId="0" xfId="0" applyFont="1" applyFill="1" applyBorder="1" applyAlignment="1">
      <alignment horizontal="center"/>
    </xf>
    <xf numFmtId="3" fontId="6" fillId="3" borderId="10" xfId="0" applyNumberFormat="1" applyFont="1" applyFill="1" applyBorder="1" applyAlignment="1">
      <alignment horizontal="center"/>
    </xf>
    <xf numFmtId="0" fontId="5" fillId="0" borderId="3" xfId="0" applyFont="1" applyBorder="1" applyAlignment="1">
      <alignment horizontal="left"/>
    </xf>
    <xf numFmtId="0" fontId="5" fillId="0" borderId="0" xfId="0" applyFont="1" applyBorder="1" applyAlignment="1">
      <alignment/>
    </xf>
    <xf numFmtId="0" fontId="5" fillId="0" borderId="1" xfId="0" applyFont="1" applyBorder="1" applyAlignment="1">
      <alignment horizontal="center"/>
    </xf>
    <xf numFmtId="0" fontId="10" fillId="0" borderId="8" xfId="0" applyFont="1" applyBorder="1" applyAlignment="1">
      <alignment/>
    </xf>
    <xf numFmtId="3" fontId="5" fillId="0" borderId="1" xfId="0" applyNumberFormat="1" applyFont="1" applyBorder="1" applyAlignment="1">
      <alignment/>
    </xf>
    <xf numFmtId="3" fontId="9" fillId="0" borderId="9" xfId="0" applyNumberFormat="1" applyFont="1" applyBorder="1" applyAlignment="1">
      <alignment/>
    </xf>
    <xf numFmtId="0" fontId="9" fillId="0" borderId="14" xfId="0" applyFont="1" applyBorder="1" applyAlignment="1">
      <alignment/>
    </xf>
    <xf numFmtId="3" fontId="5" fillId="0" borderId="15" xfId="0" applyNumberFormat="1" applyFont="1" applyBorder="1" applyAlignment="1">
      <alignment/>
    </xf>
    <xf numFmtId="185" fontId="7" fillId="3" borderId="2" xfId="0" applyNumberFormat="1" applyFont="1" applyFill="1" applyBorder="1" applyAlignment="1">
      <alignment horizontal="left"/>
    </xf>
    <xf numFmtId="3" fontId="11" fillId="0" borderId="8" xfId="0" applyNumberFormat="1" applyFont="1" applyBorder="1" applyAlignment="1">
      <alignment horizontal="left" vertical="top" wrapText="1"/>
    </xf>
    <xf numFmtId="3" fontId="11" fillId="0" borderId="3" xfId="0" applyNumberFormat="1" applyFont="1" applyBorder="1" applyAlignment="1">
      <alignment horizontal="left" vertical="top" wrapText="1"/>
    </xf>
    <xf numFmtId="3" fontId="11" fillId="0" borderId="4" xfId="0" applyNumberFormat="1" applyFont="1" applyBorder="1" applyAlignment="1">
      <alignment horizontal="left" vertical="top" wrapText="1"/>
    </xf>
    <xf numFmtId="3" fontId="11" fillId="0" borderId="9" xfId="0" applyNumberFormat="1" applyFont="1" applyBorder="1" applyAlignment="1">
      <alignment horizontal="left" vertical="top" wrapText="1"/>
    </xf>
    <xf numFmtId="3" fontId="11" fillId="0" borderId="0" xfId="0" applyNumberFormat="1" applyFont="1" applyBorder="1" applyAlignment="1">
      <alignment horizontal="left" vertical="top" wrapText="1"/>
    </xf>
    <xf numFmtId="3" fontId="11" fillId="0" borderId="10" xfId="0" applyNumberFormat="1" applyFont="1" applyBorder="1" applyAlignment="1">
      <alignment horizontal="left" vertical="top" wrapText="1"/>
    </xf>
    <xf numFmtId="185" fontId="5" fillId="0" borderId="12" xfId="0" applyNumberFormat="1" applyFont="1" applyBorder="1" applyAlignment="1">
      <alignment horizontal="right"/>
    </xf>
    <xf numFmtId="3" fontId="5" fillId="0" borderId="0" xfId="0" applyNumberFormat="1" applyFont="1" applyBorder="1" applyAlignment="1">
      <alignment horizontal="center"/>
    </xf>
    <xf numFmtId="0" fontId="9" fillId="0" borderId="7" xfId="0" applyFont="1" applyBorder="1" applyAlignment="1">
      <alignment/>
    </xf>
    <xf numFmtId="184" fontId="5" fillId="0" borderId="1" xfId="0" applyNumberFormat="1" applyFont="1" applyBorder="1" applyAlignment="1">
      <alignment horizontal="center"/>
    </xf>
    <xf numFmtId="184" fontId="5" fillId="0" borderId="2" xfId="0" applyNumberFormat="1" applyFont="1" applyBorder="1" applyAlignment="1">
      <alignment horizontal="center"/>
    </xf>
    <xf numFmtId="184" fontId="5" fillId="0" borderId="6" xfId="0" applyNumberFormat="1" applyFont="1" applyBorder="1" applyAlignment="1">
      <alignment horizontal="center"/>
    </xf>
    <xf numFmtId="4" fontId="5" fillId="0" borderId="1" xfId="0" applyNumberFormat="1" applyFont="1" applyBorder="1" applyAlignment="1">
      <alignment/>
    </xf>
    <xf numFmtId="185" fontId="5" fillId="0" borderId="1" xfId="0" applyNumberFormat="1" applyFont="1" applyBorder="1" applyAlignment="1">
      <alignment horizontal="center"/>
    </xf>
    <xf numFmtId="185" fontId="5" fillId="0" borderId="2" xfId="0" applyNumberFormat="1" applyFont="1" applyBorder="1" applyAlignment="1">
      <alignment horizontal="center"/>
    </xf>
    <xf numFmtId="185" fontId="5" fillId="0" borderId="6" xfId="0" applyNumberFormat="1" applyFont="1" applyBorder="1" applyAlignment="1">
      <alignment horizontal="center"/>
    </xf>
    <xf numFmtId="185" fontId="5" fillId="0" borderId="8" xfId="0" applyNumberFormat="1" applyFont="1" applyBorder="1" applyAlignment="1">
      <alignment/>
    </xf>
    <xf numFmtId="3" fontId="5" fillId="0" borderId="8" xfId="0" applyNumberFormat="1" applyFont="1" applyBorder="1" applyAlignment="1">
      <alignment/>
    </xf>
    <xf numFmtId="3" fontId="11" fillId="0" borderId="11" xfId="0" applyNumberFormat="1" applyFont="1" applyBorder="1" applyAlignment="1">
      <alignment horizontal="left" vertical="top" wrapText="1"/>
    </xf>
    <xf numFmtId="3" fontId="11" fillId="0" borderId="12" xfId="0" applyNumberFormat="1" applyFont="1" applyBorder="1" applyAlignment="1">
      <alignment horizontal="left" vertical="top" wrapText="1"/>
    </xf>
    <xf numFmtId="3" fontId="11" fillId="0" borderId="13" xfId="0" applyNumberFormat="1" applyFont="1" applyBorder="1" applyAlignment="1">
      <alignment horizontal="left" vertical="top" wrapText="1"/>
    </xf>
    <xf numFmtId="0" fontId="5" fillId="2" borderId="1" xfId="0" applyFont="1" applyFill="1" applyBorder="1" applyAlignment="1">
      <alignment/>
    </xf>
    <xf numFmtId="0" fontId="12" fillId="0" borderId="9" xfId="0" applyFont="1" applyFill="1" applyBorder="1" applyAlignment="1">
      <alignment/>
    </xf>
    <xf numFmtId="0" fontId="12" fillId="0" borderId="0" xfId="0" applyFont="1" applyFill="1" applyBorder="1" applyAlignment="1">
      <alignment horizontal="right"/>
    </xf>
    <xf numFmtId="3" fontId="5" fillId="0" borderId="0" xfId="0" applyNumberFormat="1" applyFont="1" applyFill="1" applyBorder="1" applyAlignment="1">
      <alignment/>
    </xf>
    <xf numFmtId="0" fontId="5" fillId="0" borderId="14" xfId="0" applyFont="1" applyBorder="1" applyAlignment="1">
      <alignment horizontal="center"/>
    </xf>
    <xf numFmtId="0" fontId="5" fillId="0" borderId="9" xfId="0" applyFont="1" applyBorder="1" applyAlignment="1">
      <alignment/>
    </xf>
    <xf numFmtId="3" fontId="5" fillId="0" borderId="15" xfId="0" applyNumberFormat="1" applyFont="1" applyBorder="1" applyAlignment="1">
      <alignment horizontal="center"/>
    </xf>
    <xf numFmtId="3" fontId="5" fillId="0" borderId="9" xfId="0" applyNumberFormat="1" applyFont="1" applyBorder="1" applyAlignment="1">
      <alignment/>
    </xf>
    <xf numFmtId="0" fontId="5" fillId="2" borderId="8" xfId="0" applyFont="1" applyFill="1" applyBorder="1" applyAlignment="1">
      <alignment/>
    </xf>
    <xf numFmtId="0" fontId="6" fillId="3" borderId="3" xfId="0" applyFont="1" applyFill="1" applyBorder="1" applyAlignment="1">
      <alignment horizontal="left"/>
    </xf>
    <xf numFmtId="0" fontId="6" fillId="3" borderId="3" xfId="0" applyFont="1" applyFill="1" applyBorder="1" applyAlignment="1">
      <alignment horizontal="center"/>
    </xf>
    <xf numFmtId="3" fontId="6" fillId="3" borderId="4" xfId="0" applyNumberFormat="1" applyFont="1" applyFill="1" applyBorder="1" applyAlignment="1">
      <alignment horizontal="center"/>
    </xf>
    <xf numFmtId="0" fontId="12" fillId="0" borderId="8" xfId="0" applyFont="1" applyFill="1" applyBorder="1" applyAlignment="1">
      <alignment/>
    </xf>
    <xf numFmtId="0" fontId="12" fillId="0" borderId="3" xfId="0" applyFont="1" applyFill="1" applyBorder="1" applyAlignment="1">
      <alignment horizontal="right"/>
    </xf>
    <xf numFmtId="3" fontId="5" fillId="0" borderId="3" xfId="0" applyNumberFormat="1" applyFont="1" applyFill="1" applyBorder="1" applyAlignment="1">
      <alignment/>
    </xf>
    <xf numFmtId="3" fontId="5" fillId="0" borderId="3" xfId="0" applyNumberFormat="1" applyFont="1" applyBorder="1" applyAlignment="1">
      <alignment horizontal="center"/>
    </xf>
    <xf numFmtId="3" fontId="5" fillId="0" borderId="4" xfId="0" applyNumberFormat="1" applyFont="1" applyBorder="1" applyAlignment="1">
      <alignment/>
    </xf>
    <xf numFmtId="0" fontId="5" fillId="0" borderId="14" xfId="0" applyFont="1" applyBorder="1" applyAlignment="1">
      <alignment/>
    </xf>
    <xf numFmtId="0" fontId="5" fillId="0" borderId="11" xfId="0" applyFont="1" applyBorder="1" applyAlignment="1">
      <alignment/>
    </xf>
    <xf numFmtId="0" fontId="5" fillId="0" borderId="12" xfId="0" applyFont="1" applyBorder="1" applyAlignment="1">
      <alignment/>
    </xf>
    <xf numFmtId="3" fontId="9" fillId="0" borderId="12" xfId="0" applyNumberFormat="1" applyFont="1" applyBorder="1" applyAlignment="1">
      <alignment/>
    </xf>
    <xf numFmtId="0" fontId="5" fillId="2" borderId="14" xfId="0" applyFont="1" applyFill="1" applyBorder="1" applyAlignment="1">
      <alignment/>
    </xf>
    <xf numFmtId="0" fontId="6" fillId="3" borderId="12" xfId="0" applyFont="1" applyFill="1" applyBorder="1" applyAlignment="1">
      <alignment/>
    </xf>
    <xf numFmtId="0" fontId="6" fillId="3" borderId="12" xfId="0" applyFont="1" applyFill="1" applyBorder="1" applyAlignment="1">
      <alignment horizontal="left"/>
    </xf>
    <xf numFmtId="0" fontId="6" fillId="3" borderId="12" xfId="0" applyFont="1" applyFill="1" applyBorder="1" applyAlignment="1">
      <alignment horizontal="center"/>
    </xf>
    <xf numFmtId="3" fontId="6" fillId="3" borderId="13" xfId="0" applyNumberFormat="1" applyFont="1" applyFill="1" applyBorder="1" applyAlignment="1">
      <alignment horizontal="center"/>
    </xf>
    <xf numFmtId="0" fontId="12" fillId="0" borderId="3" xfId="0" applyFont="1" applyFill="1" applyBorder="1" applyAlignment="1">
      <alignment/>
    </xf>
    <xf numFmtId="0" fontId="5" fillId="0" borderId="11" xfId="0" applyFont="1" applyBorder="1" applyAlignment="1">
      <alignment horizontal="left"/>
    </xf>
    <xf numFmtId="0" fontId="10" fillId="0" borderId="0" xfId="0" applyFont="1" applyBorder="1" applyAlignment="1">
      <alignment horizontal="left"/>
    </xf>
    <xf numFmtId="0" fontId="10" fillId="0" borderId="0" xfId="0" applyFont="1" applyBorder="1" applyAlignment="1">
      <alignment horizontal="right"/>
    </xf>
    <xf numFmtId="3" fontId="10" fillId="0" borderId="9" xfId="0" applyNumberFormat="1" applyFont="1" applyBorder="1" applyAlignment="1">
      <alignment/>
    </xf>
    <xf numFmtId="3" fontId="5" fillId="0" borderId="0" xfId="0" applyNumberFormat="1" applyFont="1" applyBorder="1" applyAlignment="1">
      <alignment/>
    </xf>
    <xf numFmtId="3" fontId="5" fillId="0" borderId="11" xfId="0" applyNumberFormat="1" applyFont="1" applyBorder="1" applyAlignment="1">
      <alignment/>
    </xf>
    <xf numFmtId="0" fontId="5" fillId="0" borderId="12" xfId="0" applyFont="1" applyBorder="1" applyAlignment="1">
      <alignment horizontal="center"/>
    </xf>
    <xf numFmtId="0" fontId="5" fillId="0" borderId="13" xfId="0" applyFont="1" applyBorder="1" applyAlignment="1">
      <alignment horizontal="center"/>
    </xf>
    <xf numFmtId="0" fontId="5" fillId="0" borderId="15" xfId="0" applyFont="1" applyBorder="1" applyAlignment="1">
      <alignment horizontal="center"/>
    </xf>
    <xf numFmtId="184" fontId="5" fillId="0" borderId="12" xfId="0" applyNumberFormat="1" applyFont="1" applyBorder="1" applyAlignment="1">
      <alignment horizontal="right"/>
    </xf>
    <xf numFmtId="184" fontId="5" fillId="0" borderId="1" xfId="0" applyNumberFormat="1" applyFont="1" applyBorder="1" applyAlignment="1">
      <alignment horizontal="center"/>
    </xf>
    <xf numFmtId="184" fontId="5" fillId="0" borderId="5" xfId="0" applyNumberFormat="1" applyFont="1" applyBorder="1" applyAlignment="1">
      <alignment/>
    </xf>
    <xf numFmtId="0" fontId="5" fillId="0" borderId="10" xfId="0" applyFont="1" applyBorder="1" applyAlignment="1">
      <alignment/>
    </xf>
    <xf numFmtId="0" fontId="5" fillId="0" borderId="13" xfId="0" applyFont="1" applyBorder="1" applyAlignment="1">
      <alignment/>
    </xf>
    <xf numFmtId="3" fontId="9" fillId="0" borderId="0" xfId="0" applyNumberFormat="1" applyFont="1" applyAlignment="1">
      <alignment/>
    </xf>
    <xf numFmtId="0" fontId="10" fillId="0" borderId="9" xfId="0" applyFont="1" applyBorder="1" applyAlignment="1">
      <alignment/>
    </xf>
    <xf numFmtId="184" fontId="5" fillId="0" borderId="10" xfId="0" applyNumberFormat="1" applyFont="1" applyBorder="1" applyAlignment="1">
      <alignment/>
    </xf>
    <xf numFmtId="184" fontId="5" fillId="0" borderId="13" xfId="0" applyNumberFormat="1" applyFont="1" applyBorder="1" applyAlignment="1">
      <alignment/>
    </xf>
    <xf numFmtId="3" fontId="5" fillId="0" borderId="12" xfId="0" applyNumberFormat="1" applyFont="1" applyBorder="1" applyAlignment="1">
      <alignment/>
    </xf>
    <xf numFmtId="3" fontId="9" fillId="0" borderId="11" xfId="0" applyNumberFormat="1" applyFont="1" applyBorder="1" applyAlignment="1">
      <alignment/>
    </xf>
    <xf numFmtId="0" fontId="13" fillId="0" borderId="15" xfId="0" applyFont="1" applyBorder="1" applyAlignment="1">
      <alignment/>
    </xf>
    <xf numFmtId="0" fontId="5" fillId="0" borderId="3" xfId="0" applyFont="1" applyBorder="1" applyAlignment="1">
      <alignment horizontal="center"/>
    </xf>
    <xf numFmtId="0" fontId="5" fillId="0" borderId="4" xfId="0" applyFont="1" applyBorder="1" applyAlignment="1">
      <alignment horizontal="center"/>
    </xf>
    <xf numFmtId="3" fontId="7" fillId="3" borderId="6" xfId="0" applyNumberFormat="1" applyFont="1" applyFill="1" applyBorder="1" applyAlignment="1">
      <alignment/>
    </xf>
    <xf numFmtId="0" fontId="6" fillId="3" borderId="1" xfId="0" applyFont="1" applyFill="1" applyBorder="1" applyAlignment="1">
      <alignment horizontal="left"/>
    </xf>
    <xf numFmtId="0" fontId="5" fillId="0" borderId="9" xfId="0" applyFont="1" applyBorder="1" applyAlignment="1">
      <alignment horizontal="left"/>
    </xf>
    <xf numFmtId="0" fontId="6" fillId="3" borderId="11" xfId="0" applyFont="1" applyFill="1" applyBorder="1" applyAlignment="1">
      <alignment/>
    </xf>
    <xf numFmtId="0" fontId="5" fillId="0" borderId="1" xfId="0" applyFont="1" applyBorder="1" applyAlignment="1">
      <alignment/>
    </xf>
    <xf numFmtId="0" fontId="5" fillId="0" borderId="3" xfId="0" applyFont="1" applyBorder="1" applyAlignment="1">
      <alignment/>
    </xf>
    <xf numFmtId="182" fontId="5" fillId="0" borderId="4" xfId="17" applyNumberFormat="1" applyFont="1" applyBorder="1" applyAlignment="1">
      <alignment horizontal="center"/>
    </xf>
    <xf numFmtId="3" fontId="9" fillId="0" borderId="15" xfId="0" applyNumberFormat="1" applyFont="1" applyBorder="1" applyAlignment="1">
      <alignment horizontal="center"/>
    </xf>
    <xf numFmtId="3" fontId="5" fillId="0" borderId="15" xfId="0" applyNumberFormat="1" applyFont="1" applyBorder="1" applyAlignment="1">
      <alignment horizontal="center"/>
    </xf>
    <xf numFmtId="3" fontId="9" fillId="0" borderId="0" xfId="0" applyNumberFormat="1" applyFont="1" applyBorder="1" applyAlignment="1">
      <alignment horizontal="right"/>
    </xf>
    <xf numFmtId="0" fontId="5" fillId="0" borderId="9" xfId="0" applyFont="1" applyBorder="1" applyAlignment="1">
      <alignment horizontal="right"/>
    </xf>
    <xf numFmtId="0" fontId="9" fillId="0" borderId="13" xfId="0" applyFont="1" applyBorder="1" applyAlignment="1">
      <alignment/>
    </xf>
    <xf numFmtId="0" fontId="9" fillId="0" borderId="3" xfId="0" applyFont="1" applyBorder="1" applyAlignment="1">
      <alignment horizontal="left"/>
    </xf>
    <xf numFmtId="0" fontId="5" fillId="0" borderId="11" xfId="0" applyFont="1" applyBorder="1" applyAlignment="1">
      <alignment horizontal="center"/>
    </xf>
    <xf numFmtId="0" fontId="10" fillId="0" borderId="12" xfId="0" applyFont="1" applyBorder="1" applyAlignment="1">
      <alignment horizontal="right"/>
    </xf>
    <xf numFmtId="185" fontId="7" fillId="3" borderId="2" xfId="0" applyNumberFormat="1" applyFont="1" applyFill="1" applyBorder="1" applyAlignment="1">
      <alignment/>
    </xf>
    <xf numFmtId="4" fontId="7" fillId="3" borderId="2" xfId="0" applyNumberFormat="1" applyFont="1" applyFill="1" applyBorder="1" applyAlignment="1">
      <alignment horizontal="left"/>
    </xf>
    <xf numFmtId="185" fontId="5" fillId="0" borderId="0" xfId="0" applyNumberFormat="1" applyFont="1" applyBorder="1" applyAlignment="1">
      <alignment horizontal="right"/>
    </xf>
    <xf numFmtId="184" fontId="5" fillId="0" borderId="5" xfId="0" applyNumberFormat="1" applyFont="1" applyBorder="1" applyAlignment="1">
      <alignment horizontal="center"/>
    </xf>
    <xf numFmtId="184" fontId="5" fillId="0" borderId="1" xfId="0" applyNumberFormat="1" applyFont="1" applyBorder="1" applyAlignment="1">
      <alignment/>
    </xf>
    <xf numFmtId="4" fontId="5" fillId="0" borderId="0" xfId="0" applyNumberFormat="1" applyFont="1" applyBorder="1" applyAlignment="1">
      <alignment horizontal="center"/>
    </xf>
    <xf numFmtId="185" fontId="5" fillId="0" borderId="5" xfId="0" applyNumberFormat="1" applyFont="1" applyBorder="1" applyAlignment="1">
      <alignment horizontal="center"/>
    </xf>
    <xf numFmtId="185" fontId="5" fillId="0" borderId="1" xfId="0" applyNumberFormat="1" applyFont="1" applyBorder="1" applyAlignment="1">
      <alignment/>
    </xf>
    <xf numFmtId="4" fontId="10" fillId="0" borderId="0" xfId="0" applyNumberFormat="1" applyFont="1" applyBorder="1" applyAlignment="1">
      <alignment horizontal="left"/>
    </xf>
    <xf numFmtId="4" fontId="10" fillId="0" borderId="0" xfId="0" applyNumberFormat="1" applyFont="1" applyBorder="1" applyAlignment="1">
      <alignment horizontal="right"/>
    </xf>
    <xf numFmtId="9" fontId="5" fillId="0" borderId="0" xfId="0" applyNumberFormat="1" applyFont="1" applyFill="1" applyBorder="1" applyAlignment="1">
      <alignment/>
    </xf>
    <xf numFmtId="185" fontId="5" fillId="0" borderId="5" xfId="0" applyNumberFormat="1" applyFont="1" applyBorder="1" applyAlignment="1">
      <alignment horizontal="center" vertical="center"/>
    </xf>
    <xf numFmtId="4" fontId="5" fillId="0" borderId="0" xfId="0" applyNumberFormat="1" applyFont="1" applyBorder="1" applyAlignment="1">
      <alignment/>
    </xf>
    <xf numFmtId="0" fontId="14" fillId="0" borderId="7" xfId="0" applyFont="1" applyBorder="1" applyAlignment="1">
      <alignment/>
    </xf>
    <xf numFmtId="185" fontId="5" fillId="0" borderId="1" xfId="0" applyNumberFormat="1" applyFont="1" applyBorder="1" applyAlignment="1">
      <alignment horizontal="center" vertical="center"/>
    </xf>
    <xf numFmtId="185" fontId="5" fillId="0" borderId="2" xfId="0" applyNumberFormat="1" applyFont="1" applyBorder="1" applyAlignment="1">
      <alignment horizontal="center" vertical="center"/>
    </xf>
    <xf numFmtId="185" fontId="5" fillId="0" borderId="6" xfId="0" applyNumberFormat="1" applyFont="1" applyBorder="1" applyAlignment="1">
      <alignment horizontal="center" vertical="center"/>
    </xf>
    <xf numFmtId="185" fontId="5" fillId="0" borderId="5" xfId="0" applyNumberFormat="1" applyFont="1" applyBorder="1" applyAlignment="1">
      <alignment/>
    </xf>
    <xf numFmtId="185" fontId="6" fillId="3" borderId="6" xfId="0" applyNumberFormat="1" applyFont="1" applyFill="1" applyBorder="1" applyAlignment="1">
      <alignment horizontal="center"/>
    </xf>
    <xf numFmtId="0" fontId="6" fillId="3" borderId="3" xfId="0" applyFont="1" applyFill="1" applyBorder="1" applyAlignment="1">
      <alignment horizontal="right"/>
    </xf>
    <xf numFmtId="9" fontId="5" fillId="0" borderId="3" xfId="0" applyNumberFormat="1" applyFont="1" applyBorder="1" applyAlignment="1">
      <alignment vertical="center"/>
    </xf>
    <xf numFmtId="9" fontId="5" fillId="0" borderId="0" xfId="0" applyNumberFormat="1" applyFont="1" applyBorder="1" applyAlignment="1">
      <alignment vertical="center"/>
    </xf>
    <xf numFmtId="185" fontId="5" fillId="0" borderId="4" xfId="0" applyNumberFormat="1" applyFont="1" applyBorder="1" applyAlignment="1">
      <alignment horizontal="center" vertical="center"/>
    </xf>
    <xf numFmtId="185" fontId="5" fillId="0" borderId="10" xfId="0" applyNumberFormat="1" applyFont="1" applyBorder="1" applyAlignment="1">
      <alignment horizontal="center" vertical="center"/>
    </xf>
    <xf numFmtId="185" fontId="5" fillId="0" borderId="13" xfId="0" applyNumberFormat="1" applyFont="1" applyBorder="1" applyAlignment="1">
      <alignment horizontal="center" vertical="center"/>
    </xf>
    <xf numFmtId="4" fontId="6" fillId="3" borderId="6" xfId="0" applyNumberFormat="1" applyFont="1" applyFill="1" applyBorder="1" applyAlignment="1">
      <alignment horizontal="center"/>
    </xf>
    <xf numFmtId="4" fontId="5" fillId="0" borderId="12" xfId="0" applyNumberFormat="1" applyFont="1" applyBorder="1" applyAlignment="1">
      <alignment/>
    </xf>
    <xf numFmtId="4" fontId="7" fillId="3" borderId="2" xfId="0" applyNumberFormat="1" applyFont="1" applyFill="1" applyBorder="1" applyAlignment="1">
      <alignment/>
    </xf>
    <xf numFmtId="188" fontId="5" fillId="0" borderId="1" xfId="0" applyNumberFormat="1" applyFont="1" applyBorder="1" applyAlignment="1">
      <alignment horizontal="center"/>
    </xf>
    <xf numFmtId="188" fontId="5" fillId="0" borderId="2" xfId="0" applyNumberFormat="1" applyFont="1" applyBorder="1" applyAlignment="1">
      <alignment horizontal="center"/>
    </xf>
    <xf numFmtId="188" fontId="5" fillId="0" borderId="6" xfId="0" applyNumberFormat="1" applyFont="1" applyBorder="1" applyAlignment="1">
      <alignment horizontal="center"/>
    </xf>
    <xf numFmtId="184" fontId="6" fillId="3" borderId="6" xfId="0" applyNumberFormat="1" applyFont="1" applyFill="1" applyBorder="1" applyAlignment="1">
      <alignment horizontal="center"/>
    </xf>
    <xf numFmtId="0" fontId="9" fillId="0" borderId="4" xfId="0" applyFont="1" applyBorder="1" applyAlignment="1">
      <alignment/>
    </xf>
    <xf numFmtId="0" fontId="10" fillId="0" borderId="0" xfId="0" applyFont="1" applyBorder="1" applyAlignment="1">
      <alignment/>
    </xf>
    <xf numFmtId="3" fontId="5" fillId="0" borderId="1" xfId="0" applyNumberFormat="1" applyFont="1" applyBorder="1" applyAlignment="1">
      <alignment horizontal="center"/>
    </xf>
    <xf numFmtId="185" fontId="5" fillId="0" borderId="5" xfId="0" applyNumberFormat="1" applyFont="1" applyBorder="1" applyAlignment="1">
      <alignment horizontal="center"/>
    </xf>
    <xf numFmtId="0" fontId="9" fillId="0" borderId="9" xfId="0" applyFont="1" applyBorder="1" applyAlignment="1">
      <alignment horizontal="left"/>
    </xf>
    <xf numFmtId="0" fontId="6" fillId="3" borderId="3" xfId="0" applyFont="1" applyFill="1" applyBorder="1" applyAlignment="1">
      <alignment/>
    </xf>
    <xf numFmtId="4" fontId="7" fillId="3" borderId="3" xfId="0" applyNumberFormat="1" applyFont="1" applyFill="1" applyBorder="1" applyAlignment="1">
      <alignment/>
    </xf>
    <xf numFmtId="3" fontId="7" fillId="3" borderId="3" xfId="0" applyNumberFormat="1" applyFont="1" applyFill="1" applyBorder="1" applyAlignment="1">
      <alignment/>
    </xf>
    <xf numFmtId="0" fontId="8" fillId="3" borderId="3" xfId="0" applyFont="1" applyFill="1" applyBorder="1" applyAlignment="1">
      <alignment/>
    </xf>
    <xf numFmtId="3" fontId="7" fillId="3" borderId="3" xfId="0" applyNumberFormat="1" applyFont="1" applyFill="1" applyBorder="1" applyAlignment="1">
      <alignment horizontal="left"/>
    </xf>
    <xf numFmtId="0" fontId="7" fillId="3" borderId="3" xfId="0" applyFont="1" applyFill="1" applyBorder="1" applyAlignment="1">
      <alignment/>
    </xf>
    <xf numFmtId="0" fontId="7" fillId="3" borderId="3" xfId="0" applyFont="1" applyFill="1" applyBorder="1" applyAlignment="1">
      <alignment horizontal="left"/>
    </xf>
    <xf numFmtId="9" fontId="5" fillId="0" borderId="3" xfId="0" applyNumberFormat="1" applyFont="1" applyBorder="1" applyAlignment="1">
      <alignment/>
    </xf>
    <xf numFmtId="185" fontId="5" fillId="0" borderId="15" xfId="0" applyNumberFormat="1" applyFont="1" applyBorder="1" applyAlignment="1">
      <alignment horizontal="center" vertical="center"/>
    </xf>
    <xf numFmtId="185" fontId="5" fillId="0" borderId="8" xfId="0" applyNumberFormat="1" applyFont="1" applyBorder="1" applyAlignment="1">
      <alignment horizontal="center" vertical="center"/>
    </xf>
    <xf numFmtId="4" fontId="9" fillId="0" borderId="9" xfId="0" applyNumberFormat="1" applyFont="1" applyBorder="1" applyAlignment="1">
      <alignment/>
    </xf>
    <xf numFmtId="4" fontId="9" fillId="0" borderId="0" xfId="0" applyNumberFormat="1" applyFont="1" applyBorder="1" applyAlignment="1">
      <alignment/>
    </xf>
    <xf numFmtId="4" fontId="9" fillId="0" borderId="0" xfId="0" applyNumberFormat="1" applyFont="1" applyBorder="1" applyAlignment="1">
      <alignment horizontal="right"/>
    </xf>
    <xf numFmtId="185" fontId="5" fillId="0" borderId="1" xfId="0" applyNumberFormat="1" applyFont="1" applyBorder="1" applyAlignment="1">
      <alignment horizontal="center" vertical="center"/>
    </xf>
    <xf numFmtId="4" fontId="9" fillId="0" borderId="12" xfId="0" applyNumberFormat="1" applyFont="1" applyBorder="1" applyAlignment="1">
      <alignment/>
    </xf>
    <xf numFmtId="4" fontId="9" fillId="0" borderId="12" xfId="0" applyNumberFormat="1" applyFont="1" applyBorder="1" applyAlignment="1">
      <alignment horizontal="right"/>
    </xf>
    <xf numFmtId="4" fontId="9" fillId="0" borderId="2" xfId="0" applyNumberFormat="1" applyFont="1" applyBorder="1" applyAlignment="1">
      <alignment horizontal="left"/>
    </xf>
    <xf numFmtId="4" fontId="5" fillId="0" borderId="2" xfId="0" applyNumberFormat="1" applyFont="1" applyBorder="1" applyAlignment="1">
      <alignment horizontal="center"/>
    </xf>
    <xf numFmtId="4" fontId="5" fillId="0" borderId="2" xfId="0" applyNumberFormat="1" applyFont="1" applyBorder="1" applyAlignment="1">
      <alignment horizontal="center" vertical="center"/>
    </xf>
    <xf numFmtId="4" fontId="9" fillId="0" borderId="11" xfId="0" applyNumberFormat="1" applyFont="1" applyBorder="1" applyAlignment="1">
      <alignment/>
    </xf>
    <xf numFmtId="0" fontId="5" fillId="2" borderId="15" xfId="0" applyFont="1" applyFill="1" applyBorder="1" applyAlignment="1">
      <alignment/>
    </xf>
    <xf numFmtId="0" fontId="9" fillId="0" borderId="9" xfId="0" applyFont="1" applyBorder="1" applyAlignment="1">
      <alignment horizontal="right"/>
    </xf>
    <xf numFmtId="0" fontId="5" fillId="0" borderId="15" xfId="0" applyFont="1" applyBorder="1" applyAlignment="1">
      <alignment/>
    </xf>
    <xf numFmtId="0" fontId="5" fillId="0" borderId="0" xfId="0" applyFont="1" applyAlignment="1">
      <alignment/>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V257"/>
  <sheetViews>
    <sheetView showGridLines="0" tabSelected="1" view="pageBreakPreview" zoomScale="70" zoomScaleNormal="75" zoomScaleSheetLayoutView="70" workbookViewId="0" topLeftCell="A1">
      <selection activeCell="A4" sqref="A4"/>
    </sheetView>
  </sheetViews>
  <sheetFormatPr defaultColWidth="11.421875" defaultRowHeight="12.75"/>
  <cols>
    <col min="2" max="2" width="43.421875" style="1" bestFit="1" customWidth="1"/>
    <col min="3" max="3" width="38.28125" style="0" bestFit="1" customWidth="1"/>
    <col min="4" max="4" width="14.00390625" style="2" bestFit="1" customWidth="1"/>
    <col min="5" max="5" width="22.7109375" style="0" customWidth="1"/>
    <col min="6" max="6" width="18.57421875" style="0" bestFit="1" customWidth="1"/>
    <col min="7" max="10" width="11.57421875" style="0" customWidth="1"/>
    <col min="11" max="11" width="17.140625" style="0" bestFit="1" customWidth="1"/>
    <col min="12" max="14" width="11.57421875" style="0" customWidth="1"/>
    <col min="15" max="15" width="15.421875" style="0" bestFit="1" customWidth="1"/>
    <col min="16" max="17" width="11.57421875" style="0" customWidth="1"/>
    <col min="18" max="18" width="13.28125" style="0" customWidth="1"/>
    <col min="19" max="19" width="38.28125" style="0" bestFit="1" customWidth="1"/>
    <col min="20" max="20" width="7.28125" style="0" bestFit="1" customWidth="1"/>
    <col min="21" max="21" width="14.7109375" style="0" bestFit="1" customWidth="1"/>
  </cols>
  <sheetData>
    <row r="1" ht="12.75">
      <c r="S1" s="3"/>
    </row>
    <row r="2" spans="2:21" ht="20.25">
      <c r="B2" s="4" t="s">
        <v>0</v>
      </c>
      <c r="C2" s="5"/>
      <c r="D2" s="5"/>
      <c r="E2" s="5"/>
      <c r="F2" s="5"/>
      <c r="G2" s="5"/>
      <c r="H2" s="5"/>
      <c r="I2" s="5"/>
      <c r="J2" s="5"/>
      <c r="K2" s="5"/>
      <c r="L2" s="5"/>
      <c r="M2" s="5"/>
      <c r="N2" s="5"/>
      <c r="O2" s="5"/>
      <c r="P2" s="5"/>
      <c r="Q2" s="5"/>
      <c r="R2" s="5"/>
      <c r="S2" s="6">
        <f ca="1">NOW()</f>
        <v>38509.54143240741</v>
      </c>
      <c r="T2" s="6"/>
      <c r="U2" s="7"/>
    </row>
    <row r="3" spans="2:21" ht="18.75">
      <c r="B3" s="8" t="s">
        <v>1</v>
      </c>
      <c r="C3" s="9" t="s">
        <v>2</v>
      </c>
      <c r="D3" s="10"/>
      <c r="E3" s="10" t="s">
        <v>3</v>
      </c>
      <c r="F3" s="11">
        <f>K3+O3+U3</f>
        <v>3000</v>
      </c>
      <c r="G3" s="11"/>
      <c r="H3" s="12"/>
      <c r="I3" s="12"/>
      <c r="J3" s="10" t="s">
        <v>4</v>
      </c>
      <c r="K3" s="13">
        <f>R5</f>
        <v>2637</v>
      </c>
      <c r="L3" s="12"/>
      <c r="M3" s="14"/>
      <c r="N3" s="10" t="s">
        <v>5</v>
      </c>
      <c r="O3" s="13">
        <v>150</v>
      </c>
      <c r="P3" s="15"/>
      <c r="Q3" s="15"/>
      <c r="R3" s="11"/>
      <c r="S3" s="16" t="s">
        <v>6</v>
      </c>
      <c r="T3" s="17"/>
      <c r="U3" s="18">
        <f>U5</f>
        <v>213</v>
      </c>
    </row>
    <row r="4" spans="2:21" ht="15.75">
      <c r="B4" s="19" t="s">
        <v>7</v>
      </c>
      <c r="C4" s="20"/>
      <c r="D4" s="21"/>
      <c r="E4" s="22"/>
      <c r="F4" s="23" t="s">
        <v>8</v>
      </c>
      <c r="G4" s="23" t="s">
        <v>9</v>
      </c>
      <c r="H4" s="23" t="s">
        <v>10</v>
      </c>
      <c r="I4" s="23" t="s">
        <v>11</v>
      </c>
      <c r="J4" s="23" t="s">
        <v>12</v>
      </c>
      <c r="K4" s="23" t="s">
        <v>13</v>
      </c>
      <c r="L4" s="23" t="s">
        <v>14</v>
      </c>
      <c r="M4" s="23" t="s">
        <v>15</v>
      </c>
      <c r="N4" s="23" t="s">
        <v>16</v>
      </c>
      <c r="O4" s="23" t="s">
        <v>17</v>
      </c>
      <c r="P4" s="23" t="s">
        <v>18</v>
      </c>
      <c r="Q4" s="23" t="s">
        <v>19</v>
      </c>
      <c r="R4" s="23" t="s">
        <v>20</v>
      </c>
      <c r="S4" s="24" t="s">
        <v>21</v>
      </c>
      <c r="T4" s="25" t="s">
        <v>22</v>
      </c>
      <c r="U4" s="26" t="s">
        <v>23</v>
      </c>
    </row>
    <row r="5" spans="2:21" ht="15.75">
      <c r="B5" s="27"/>
      <c r="C5" s="28"/>
      <c r="D5" s="29"/>
      <c r="E5" s="30"/>
      <c r="F5" s="31">
        <v>2110</v>
      </c>
      <c r="G5" s="32"/>
      <c r="H5" s="32"/>
      <c r="I5" s="32"/>
      <c r="J5" s="32"/>
      <c r="K5" s="32"/>
      <c r="L5" s="32"/>
      <c r="M5" s="32"/>
      <c r="N5" s="32"/>
      <c r="O5" s="33"/>
      <c r="P5" s="31">
        <v>527</v>
      </c>
      <c r="Q5" s="34"/>
      <c r="R5" s="35">
        <f>SUM(F5:Q5)</f>
        <v>2637</v>
      </c>
      <c r="S5" s="36" t="s">
        <v>24</v>
      </c>
      <c r="T5" s="37">
        <v>0.05</v>
      </c>
      <c r="U5" s="38">
        <v>213</v>
      </c>
    </row>
    <row r="6" spans="2:21" ht="15.75">
      <c r="B6" s="27"/>
      <c r="C6" s="28"/>
      <c r="D6" s="29"/>
      <c r="E6" s="30"/>
      <c r="F6" s="39"/>
      <c r="G6" s="39"/>
      <c r="H6" s="39"/>
      <c r="I6" s="39"/>
      <c r="J6" s="39"/>
      <c r="K6" s="39"/>
      <c r="L6" s="39"/>
      <c r="M6" s="39"/>
      <c r="N6" s="39"/>
      <c r="O6" s="39"/>
      <c r="P6" s="39"/>
      <c r="Q6" s="39"/>
      <c r="R6" s="40"/>
      <c r="S6" s="36" t="s">
        <v>25</v>
      </c>
      <c r="T6" s="37">
        <v>0.02</v>
      </c>
      <c r="U6" s="41"/>
    </row>
    <row r="7" spans="2:21" ht="15.75">
      <c r="B7" s="27"/>
      <c r="C7" s="42"/>
      <c r="D7" s="43"/>
      <c r="E7" s="44"/>
      <c r="F7" s="45"/>
      <c r="G7" s="45"/>
      <c r="H7" s="45"/>
      <c r="I7" s="45"/>
      <c r="J7" s="45"/>
      <c r="K7" s="45"/>
      <c r="L7" s="45"/>
      <c r="M7" s="45"/>
      <c r="N7" s="45"/>
      <c r="O7" s="45"/>
      <c r="P7" s="45"/>
      <c r="Q7" s="45"/>
      <c r="R7" s="46"/>
      <c r="S7" s="36" t="s">
        <v>26</v>
      </c>
      <c r="T7" s="37">
        <v>0.01</v>
      </c>
      <c r="U7" s="47"/>
    </row>
    <row r="8" spans="2:21" s="48" customFormat="1" ht="18.75">
      <c r="B8" s="8" t="s">
        <v>27</v>
      </c>
      <c r="C8" s="49" t="s">
        <v>28</v>
      </c>
      <c r="D8" s="10"/>
      <c r="E8" s="10" t="s">
        <v>3</v>
      </c>
      <c r="F8" s="11">
        <f>K8+O8+U8</f>
        <v>1040000</v>
      </c>
      <c r="G8" s="11"/>
      <c r="H8" s="12"/>
      <c r="I8" s="12"/>
      <c r="J8" s="10" t="s">
        <v>4</v>
      </c>
      <c r="K8" s="13">
        <f>D9+D13</f>
        <v>986000</v>
      </c>
      <c r="L8" s="12"/>
      <c r="M8" s="14"/>
      <c r="N8" s="10" t="s">
        <v>5</v>
      </c>
      <c r="O8" s="13">
        <v>52000</v>
      </c>
      <c r="P8" s="15"/>
      <c r="Q8" s="15"/>
      <c r="R8" s="11"/>
      <c r="S8" s="16" t="s">
        <v>6</v>
      </c>
      <c r="T8" s="17"/>
      <c r="U8" s="18">
        <f>U11+U13</f>
        <v>2000</v>
      </c>
    </row>
    <row r="9" spans="2:21" s="48" customFormat="1" ht="15.75">
      <c r="B9" s="19" t="s">
        <v>29</v>
      </c>
      <c r="C9" s="50" t="s">
        <v>30</v>
      </c>
      <c r="D9" s="51">
        <f>SUM(R10:R11)</f>
        <v>869200</v>
      </c>
      <c r="E9" s="22"/>
      <c r="F9" s="23" t="s">
        <v>8</v>
      </c>
      <c r="G9" s="23" t="s">
        <v>9</v>
      </c>
      <c r="H9" s="23" t="s">
        <v>10</v>
      </c>
      <c r="I9" s="23" t="s">
        <v>11</v>
      </c>
      <c r="J9" s="23" t="s">
        <v>12</v>
      </c>
      <c r="K9" s="23" t="s">
        <v>13</v>
      </c>
      <c r="L9" s="23" t="s">
        <v>14</v>
      </c>
      <c r="M9" s="23" t="s">
        <v>15</v>
      </c>
      <c r="N9" s="23" t="s">
        <v>16</v>
      </c>
      <c r="O9" s="23" t="s">
        <v>17</v>
      </c>
      <c r="P9" s="23" t="s">
        <v>18</v>
      </c>
      <c r="Q9" s="23" t="s">
        <v>19</v>
      </c>
      <c r="R9" s="23" t="s">
        <v>20</v>
      </c>
      <c r="S9" s="24" t="s">
        <v>31</v>
      </c>
      <c r="T9" s="25" t="s">
        <v>22</v>
      </c>
      <c r="U9" s="26" t="s">
        <v>23</v>
      </c>
    </row>
    <row r="10" spans="2:21" s="48" customFormat="1" ht="15.75">
      <c r="B10" s="19"/>
      <c r="C10" s="52" t="s">
        <v>32</v>
      </c>
      <c r="D10" s="29"/>
      <c r="E10" s="52" t="s">
        <v>33</v>
      </c>
      <c r="F10" s="53">
        <v>1890</v>
      </c>
      <c r="G10" s="53"/>
      <c r="H10" s="53"/>
      <c r="I10" s="53"/>
      <c r="J10" s="53"/>
      <c r="K10" s="53"/>
      <c r="L10" s="53">
        <v>1110</v>
      </c>
      <c r="M10" s="53"/>
      <c r="N10" s="53"/>
      <c r="O10" s="53"/>
      <c r="P10" s="53"/>
      <c r="Q10" s="53"/>
      <c r="R10" s="54">
        <f>SUM(F10:Q10)</f>
        <v>3000</v>
      </c>
      <c r="S10" s="55" t="s">
        <v>34</v>
      </c>
      <c r="T10" s="30"/>
      <c r="U10" s="56"/>
    </row>
    <row r="11" spans="2:21" s="48" customFormat="1" ht="15.75">
      <c r="B11" s="19"/>
      <c r="C11" s="57" t="s">
        <v>35</v>
      </c>
      <c r="D11" s="29"/>
      <c r="E11" s="52" t="s">
        <v>33</v>
      </c>
      <c r="F11" s="53">
        <v>545706</v>
      </c>
      <c r="G11" s="53"/>
      <c r="H11" s="53"/>
      <c r="I11" s="53"/>
      <c r="J11" s="53"/>
      <c r="K11" s="53"/>
      <c r="L11" s="53">
        <v>320494</v>
      </c>
      <c r="M11" s="53"/>
      <c r="N11" s="53"/>
      <c r="O11" s="53"/>
      <c r="P11" s="53"/>
      <c r="Q11" s="53"/>
      <c r="R11" s="54">
        <f>SUM(F11:Q11)</f>
        <v>866200</v>
      </c>
      <c r="S11" s="58" t="s">
        <v>36</v>
      </c>
      <c r="T11" s="37">
        <v>0.05</v>
      </c>
      <c r="U11" s="59">
        <v>1000</v>
      </c>
    </row>
    <row r="12" spans="2:21" s="48" customFormat="1" ht="15.75">
      <c r="B12" s="19"/>
      <c r="C12" s="55"/>
      <c r="D12" s="29"/>
      <c r="E12" s="30"/>
      <c r="F12" s="60"/>
      <c r="G12" s="60"/>
      <c r="H12" s="60"/>
      <c r="I12" s="60"/>
      <c r="J12" s="60"/>
      <c r="K12" s="60"/>
      <c r="L12" s="60"/>
      <c r="M12" s="60"/>
      <c r="N12" s="60"/>
      <c r="O12" s="60"/>
      <c r="P12" s="60"/>
      <c r="Q12" s="60"/>
      <c r="R12" s="61"/>
      <c r="S12" s="55" t="s">
        <v>37</v>
      </c>
      <c r="T12" s="60"/>
      <c r="U12" s="59"/>
    </row>
    <row r="13" spans="2:21" s="48" customFormat="1" ht="15.75">
      <c r="B13" s="19"/>
      <c r="C13" s="62" t="s">
        <v>31</v>
      </c>
      <c r="D13" s="63">
        <f>D14+D17</f>
        <v>116800</v>
      </c>
      <c r="E13" s="30"/>
      <c r="F13" s="60"/>
      <c r="G13" s="60"/>
      <c r="H13" s="60"/>
      <c r="I13" s="60"/>
      <c r="J13" s="60"/>
      <c r="K13" s="60"/>
      <c r="L13" s="60"/>
      <c r="M13" s="60"/>
      <c r="N13" s="60"/>
      <c r="O13" s="60"/>
      <c r="P13" s="60"/>
      <c r="Q13" s="60"/>
      <c r="R13" s="61"/>
      <c r="S13" s="58" t="s">
        <v>38</v>
      </c>
      <c r="T13" s="37">
        <v>0.05</v>
      </c>
      <c r="U13" s="59">
        <v>1000</v>
      </c>
    </row>
    <row r="14" spans="2:21" s="48" customFormat="1" ht="15.75">
      <c r="B14" s="19"/>
      <c r="C14" s="52" t="s">
        <v>32</v>
      </c>
      <c r="D14" s="57">
        <f>SUM(R14:R15)</f>
        <v>6000</v>
      </c>
      <c r="E14" s="52" t="s">
        <v>39</v>
      </c>
      <c r="F14" s="53">
        <v>794</v>
      </c>
      <c r="G14" s="53"/>
      <c r="H14" s="53"/>
      <c r="I14" s="53"/>
      <c r="J14" s="53"/>
      <c r="K14" s="53"/>
      <c r="L14" s="53">
        <v>466</v>
      </c>
      <c r="M14" s="53"/>
      <c r="N14" s="53"/>
      <c r="O14" s="53"/>
      <c r="P14" s="53"/>
      <c r="Q14" s="53"/>
      <c r="R14" s="54">
        <f>SUM(F14:Q14)</f>
        <v>1260</v>
      </c>
      <c r="S14" s="30"/>
      <c r="T14" s="60"/>
      <c r="U14" s="61"/>
    </row>
    <row r="15" spans="2:21" s="48" customFormat="1" ht="15.75">
      <c r="B15" s="19"/>
      <c r="C15" s="55"/>
      <c r="D15" s="57"/>
      <c r="E15" s="52" t="s">
        <v>40</v>
      </c>
      <c r="F15" s="53">
        <v>2986</v>
      </c>
      <c r="G15" s="53"/>
      <c r="H15" s="53"/>
      <c r="I15" s="53"/>
      <c r="J15" s="53"/>
      <c r="K15" s="53"/>
      <c r="L15" s="53">
        <v>1754</v>
      </c>
      <c r="M15" s="53"/>
      <c r="N15" s="53"/>
      <c r="O15" s="53"/>
      <c r="P15" s="53"/>
      <c r="Q15" s="53"/>
      <c r="R15" s="54">
        <f>SUM(F15:Q15)</f>
        <v>4740</v>
      </c>
      <c r="S15" s="64"/>
      <c r="T15" s="37"/>
      <c r="U15" s="40"/>
    </row>
    <row r="16" spans="2:21" s="48" customFormat="1" ht="15.75">
      <c r="B16" s="19"/>
      <c r="C16" s="30"/>
      <c r="D16" s="29"/>
      <c r="E16" s="30"/>
      <c r="F16" s="60"/>
      <c r="G16" s="60"/>
      <c r="H16" s="60"/>
      <c r="I16" s="60"/>
      <c r="J16" s="60"/>
      <c r="K16" s="60"/>
      <c r="L16" s="60"/>
      <c r="M16" s="60"/>
      <c r="N16" s="60"/>
      <c r="O16" s="60"/>
      <c r="P16" s="60"/>
      <c r="Q16" s="60"/>
      <c r="R16" s="61"/>
      <c r="S16" s="64"/>
      <c r="T16" s="37"/>
      <c r="U16" s="40"/>
    </row>
    <row r="17" spans="2:21" s="48" customFormat="1" ht="15.75">
      <c r="B17" s="19"/>
      <c r="C17" s="57" t="s">
        <v>35</v>
      </c>
      <c r="D17" s="57">
        <f>SUM(R17:R18)</f>
        <v>110800</v>
      </c>
      <c r="E17" s="52" t="s">
        <v>39</v>
      </c>
      <c r="F17" s="53">
        <v>53749</v>
      </c>
      <c r="G17" s="53"/>
      <c r="H17" s="53"/>
      <c r="I17" s="53"/>
      <c r="J17" s="53"/>
      <c r="K17" s="53"/>
      <c r="L17" s="53">
        <v>31567</v>
      </c>
      <c r="M17" s="53"/>
      <c r="N17" s="53"/>
      <c r="O17" s="53"/>
      <c r="P17" s="53"/>
      <c r="Q17" s="53"/>
      <c r="R17" s="54">
        <f>SUM(F17:Q17)</f>
        <v>85316</v>
      </c>
      <c r="S17" s="64"/>
      <c r="T17" s="37"/>
      <c r="U17" s="40"/>
    </row>
    <row r="18" spans="2:21" s="48" customFormat="1" ht="15.75">
      <c r="B18" s="65"/>
      <c r="C18" s="62"/>
      <c r="D18" s="43"/>
      <c r="E18" s="66" t="s">
        <v>40</v>
      </c>
      <c r="F18" s="53">
        <v>16055</v>
      </c>
      <c r="G18" s="53"/>
      <c r="H18" s="53"/>
      <c r="I18" s="53"/>
      <c r="J18" s="53"/>
      <c r="K18" s="53"/>
      <c r="L18" s="53">
        <v>9429</v>
      </c>
      <c r="M18" s="53"/>
      <c r="N18" s="53"/>
      <c r="O18" s="53"/>
      <c r="P18" s="53"/>
      <c r="Q18" s="53"/>
      <c r="R18" s="54">
        <f>SUM(F18:Q18)</f>
        <v>25484</v>
      </c>
      <c r="S18" s="67"/>
      <c r="T18" s="68"/>
      <c r="U18" s="46"/>
    </row>
    <row r="19" spans="2:21" ht="18.75">
      <c r="B19" s="8" t="s">
        <v>41</v>
      </c>
      <c r="C19" s="49" t="s">
        <v>42</v>
      </c>
      <c r="D19" s="10"/>
      <c r="E19" s="69" t="s">
        <v>3</v>
      </c>
      <c r="F19" s="70">
        <f>O19+U19+K19</f>
        <v>102000</v>
      </c>
      <c r="G19" s="70"/>
      <c r="H19" s="71"/>
      <c r="I19" s="71"/>
      <c r="J19" s="69" t="s">
        <v>4</v>
      </c>
      <c r="K19" s="72">
        <f>D21+D23</f>
        <v>94400</v>
      </c>
      <c r="L19" s="71"/>
      <c r="M19" s="73"/>
      <c r="N19" s="69" t="s">
        <v>5</v>
      </c>
      <c r="O19" s="72">
        <v>5100</v>
      </c>
      <c r="P19" s="74"/>
      <c r="Q19" s="74"/>
      <c r="R19" s="70"/>
      <c r="S19" s="75" t="s">
        <v>6</v>
      </c>
      <c r="T19" s="76"/>
      <c r="U19" s="77">
        <f>U21+U22</f>
        <v>2500</v>
      </c>
    </row>
    <row r="20" spans="2:21" s="48" customFormat="1" ht="15.75">
      <c r="B20" s="19" t="s">
        <v>43</v>
      </c>
      <c r="C20" s="78"/>
      <c r="D20" s="29"/>
      <c r="E20" s="79"/>
      <c r="F20" s="23" t="s">
        <v>8</v>
      </c>
      <c r="G20" s="23" t="s">
        <v>9</v>
      </c>
      <c r="H20" s="23" t="s">
        <v>10</v>
      </c>
      <c r="I20" s="23" t="s">
        <v>11</v>
      </c>
      <c r="J20" s="23" t="s">
        <v>12</v>
      </c>
      <c r="K20" s="23" t="s">
        <v>13</v>
      </c>
      <c r="L20" s="23" t="s">
        <v>14</v>
      </c>
      <c r="M20" s="23" t="s">
        <v>15</v>
      </c>
      <c r="N20" s="23" t="s">
        <v>16</v>
      </c>
      <c r="O20" s="23" t="s">
        <v>17</v>
      </c>
      <c r="P20" s="23" t="s">
        <v>18</v>
      </c>
      <c r="Q20" s="23" t="s">
        <v>19</v>
      </c>
      <c r="R20" s="80" t="s">
        <v>20</v>
      </c>
      <c r="S20" s="81"/>
      <c r="T20" s="25" t="s">
        <v>22</v>
      </c>
      <c r="U20" s="26" t="s">
        <v>23</v>
      </c>
    </row>
    <row r="21" spans="2:21" s="48" customFormat="1" ht="15.75">
      <c r="B21" s="19"/>
      <c r="C21" s="62" t="s">
        <v>30</v>
      </c>
      <c r="D21" s="63">
        <f>R21</f>
        <v>56140</v>
      </c>
      <c r="E21" s="79"/>
      <c r="F21" s="31">
        <v>50526</v>
      </c>
      <c r="G21" s="32"/>
      <c r="H21" s="32"/>
      <c r="I21" s="32"/>
      <c r="J21" s="32"/>
      <c r="K21" s="32"/>
      <c r="L21" s="32"/>
      <c r="M21" s="32"/>
      <c r="N21" s="32"/>
      <c r="O21" s="34"/>
      <c r="P21" s="31">
        <v>5614</v>
      </c>
      <c r="Q21" s="34"/>
      <c r="R21" s="82">
        <f>SUM(F21:Q21)</f>
        <v>56140</v>
      </c>
      <c r="S21" s="83" t="s">
        <v>44</v>
      </c>
      <c r="T21" s="37">
        <v>0.3</v>
      </c>
      <c r="U21" s="40">
        <v>500</v>
      </c>
    </row>
    <row r="22" spans="2:21" s="48" customFormat="1" ht="15.75">
      <c r="B22" s="19"/>
      <c r="C22" s="30"/>
      <c r="D22" s="29"/>
      <c r="E22" s="79"/>
      <c r="F22" s="64"/>
      <c r="G22" s="64"/>
      <c r="H22" s="64"/>
      <c r="I22" s="64"/>
      <c r="J22" s="64"/>
      <c r="K22" s="64"/>
      <c r="L22" s="64"/>
      <c r="M22" s="64"/>
      <c r="N22" s="64"/>
      <c r="O22" s="64"/>
      <c r="P22" s="64"/>
      <c r="Q22" s="64"/>
      <c r="R22" s="64"/>
      <c r="S22" s="83" t="s">
        <v>45</v>
      </c>
      <c r="T22" s="37">
        <v>0.3</v>
      </c>
      <c r="U22" s="40">
        <v>2000</v>
      </c>
    </row>
    <row r="23" spans="2:21" s="48" customFormat="1" ht="15.75">
      <c r="B23" s="19"/>
      <c r="C23" s="62" t="s">
        <v>31</v>
      </c>
      <c r="D23" s="63">
        <f>SUM(R23:R24)</f>
        <v>38260</v>
      </c>
      <c r="E23" s="52" t="s">
        <v>46</v>
      </c>
      <c r="F23" s="53">
        <v>24104</v>
      </c>
      <c r="G23" s="53"/>
      <c r="H23" s="53"/>
      <c r="I23" s="53"/>
      <c r="J23" s="53"/>
      <c r="K23" s="53"/>
      <c r="L23" s="53"/>
      <c r="M23" s="53"/>
      <c r="N23" s="53"/>
      <c r="O23" s="53"/>
      <c r="P23" s="31">
        <v>2678</v>
      </c>
      <c r="Q23" s="34"/>
      <c r="R23" s="82">
        <f>SUM(F23:Q23)</f>
        <v>26782</v>
      </c>
      <c r="S23" s="83"/>
      <c r="T23" s="30"/>
      <c r="U23" s="56"/>
    </row>
    <row r="24" spans="2:21" s="48" customFormat="1" ht="15.75">
      <c r="B24" s="84"/>
      <c r="C24" s="30"/>
      <c r="D24" s="29"/>
      <c r="E24" s="52" t="s">
        <v>47</v>
      </c>
      <c r="F24" s="53">
        <v>10330</v>
      </c>
      <c r="G24" s="53"/>
      <c r="H24" s="53"/>
      <c r="I24" s="53"/>
      <c r="J24" s="53"/>
      <c r="K24" s="53"/>
      <c r="L24" s="53"/>
      <c r="M24" s="53"/>
      <c r="N24" s="53"/>
      <c r="O24" s="53"/>
      <c r="P24" s="31">
        <v>1148</v>
      </c>
      <c r="Q24" s="34"/>
      <c r="R24" s="82">
        <f>SUM(F24:Q24)</f>
        <v>11478</v>
      </c>
      <c r="S24" s="28"/>
      <c r="T24" s="30"/>
      <c r="U24" s="56"/>
    </row>
    <row r="25" spans="2:21" ht="18.75">
      <c r="B25" s="85" t="s">
        <v>48</v>
      </c>
      <c r="C25" s="9" t="s">
        <v>49</v>
      </c>
      <c r="D25" s="10"/>
      <c r="E25" s="10" t="s">
        <v>3</v>
      </c>
      <c r="F25" s="11">
        <f>K25+O25+U25</f>
        <v>432000</v>
      </c>
      <c r="G25" s="11"/>
      <c r="H25" s="12"/>
      <c r="I25" s="12"/>
      <c r="J25" s="10" t="s">
        <v>4</v>
      </c>
      <c r="K25" s="13">
        <f>D27+D29</f>
        <v>417160.716</v>
      </c>
      <c r="L25" s="12"/>
      <c r="M25" s="14"/>
      <c r="N25" s="10" t="s">
        <v>5</v>
      </c>
      <c r="O25" s="86">
        <v>14839.284</v>
      </c>
      <c r="P25" s="15"/>
      <c r="Q25" s="15"/>
      <c r="R25" s="11"/>
      <c r="S25" s="16" t="s">
        <v>50</v>
      </c>
      <c r="T25" s="17"/>
      <c r="U25" s="18"/>
    </row>
    <row r="26" spans="2:21" s="48" customFormat="1" ht="15.75" customHeight="1">
      <c r="B26" s="19" t="s">
        <v>51</v>
      </c>
      <c r="C26" s="22"/>
      <c r="D26" s="21"/>
      <c r="E26" s="22"/>
      <c r="F26" s="23" t="str">
        <f aca="true" t="shared" si="0" ref="F26:Q26">F9</f>
        <v>Ene</v>
      </c>
      <c r="G26" s="23" t="str">
        <f t="shared" si="0"/>
        <v>Feb</v>
      </c>
      <c r="H26" s="23" t="str">
        <f t="shared" si="0"/>
        <v>Mar</v>
      </c>
      <c r="I26" s="23" t="str">
        <f t="shared" si="0"/>
        <v>Abr</v>
      </c>
      <c r="J26" s="23" t="str">
        <f t="shared" si="0"/>
        <v>May</v>
      </c>
      <c r="K26" s="23" t="str">
        <f t="shared" si="0"/>
        <v>Jun</v>
      </c>
      <c r="L26" s="23" t="str">
        <f t="shared" si="0"/>
        <v>Jul</v>
      </c>
      <c r="M26" s="23" t="str">
        <f t="shared" si="0"/>
        <v>Ago</v>
      </c>
      <c r="N26" s="23" t="str">
        <f t="shared" si="0"/>
        <v>Sept</v>
      </c>
      <c r="O26" s="23" t="str">
        <f t="shared" si="0"/>
        <v>Oct</v>
      </c>
      <c r="P26" s="23" t="str">
        <f t="shared" si="0"/>
        <v>Nov</v>
      </c>
      <c r="Q26" s="23" t="str">
        <f t="shared" si="0"/>
        <v>Dic</v>
      </c>
      <c r="R26" s="80" t="s">
        <v>20</v>
      </c>
      <c r="S26" s="87" t="s">
        <v>235</v>
      </c>
      <c r="T26" s="88"/>
      <c r="U26" s="89"/>
    </row>
    <row r="27" spans="2:21" s="48" customFormat="1" ht="15.75">
      <c r="B27" s="19" t="s">
        <v>52</v>
      </c>
      <c r="C27" s="62" t="s">
        <v>30</v>
      </c>
      <c r="D27" s="63">
        <f>R27</f>
        <v>163425</v>
      </c>
      <c r="E27" s="79"/>
      <c r="F27" s="31">
        <v>119940</v>
      </c>
      <c r="G27" s="32"/>
      <c r="H27" s="32"/>
      <c r="I27" s="34"/>
      <c r="J27" s="31">
        <v>32572</v>
      </c>
      <c r="K27" s="32"/>
      <c r="L27" s="32"/>
      <c r="M27" s="34"/>
      <c r="N27" s="31">
        <v>10913</v>
      </c>
      <c r="O27" s="32"/>
      <c r="P27" s="32"/>
      <c r="Q27" s="34"/>
      <c r="R27" s="82">
        <f>SUM(F27:Q27)</f>
        <v>163425</v>
      </c>
      <c r="S27" s="90"/>
      <c r="T27" s="91"/>
      <c r="U27" s="92"/>
    </row>
    <row r="28" spans="2:21" s="48" customFormat="1" ht="15.75">
      <c r="B28" s="19" t="s">
        <v>53</v>
      </c>
      <c r="C28" s="30"/>
      <c r="D28" s="29"/>
      <c r="E28" s="52" t="s">
        <v>54</v>
      </c>
      <c r="F28" s="31"/>
      <c r="G28" s="32"/>
      <c r="H28" s="32"/>
      <c r="I28" s="32"/>
      <c r="J28" s="32"/>
      <c r="K28" s="32"/>
      <c r="L28" s="32"/>
      <c r="M28" s="32"/>
      <c r="N28" s="32"/>
      <c r="O28" s="32"/>
      <c r="P28" s="32"/>
      <c r="Q28" s="34"/>
      <c r="R28" s="82">
        <f>SUM(F28:Q28)</f>
        <v>0</v>
      </c>
      <c r="S28" s="90"/>
      <c r="T28" s="91"/>
      <c r="U28" s="92"/>
    </row>
    <row r="29" spans="2:21" s="48" customFormat="1" ht="15.75">
      <c r="B29" s="19"/>
      <c r="C29" s="62" t="s">
        <v>31</v>
      </c>
      <c r="D29" s="93">
        <f>SUM(R30:R36)</f>
        <v>253735.716</v>
      </c>
      <c r="E29" s="52"/>
      <c r="F29" s="39"/>
      <c r="G29" s="94"/>
      <c r="H29" s="94"/>
      <c r="I29" s="94"/>
      <c r="J29" s="94"/>
      <c r="K29" s="94"/>
      <c r="L29" s="94"/>
      <c r="M29" s="94"/>
      <c r="N29" s="94"/>
      <c r="O29" s="94"/>
      <c r="P29" s="94"/>
      <c r="Q29" s="94"/>
      <c r="R29" s="64"/>
      <c r="S29" s="90"/>
      <c r="T29" s="91"/>
      <c r="U29" s="92"/>
    </row>
    <row r="30" spans="2:21" s="48" customFormat="1" ht="15.75">
      <c r="B30" s="95"/>
      <c r="C30" s="30"/>
      <c r="D30" s="29"/>
      <c r="E30" s="52" t="s">
        <v>55</v>
      </c>
      <c r="F30" s="96">
        <v>9198.5</v>
      </c>
      <c r="G30" s="97"/>
      <c r="H30" s="97"/>
      <c r="I30" s="98"/>
      <c r="J30" s="31">
        <v>1932</v>
      </c>
      <c r="K30" s="32"/>
      <c r="L30" s="32"/>
      <c r="M30" s="34"/>
      <c r="N30" s="31">
        <v>1139</v>
      </c>
      <c r="O30" s="32"/>
      <c r="P30" s="32"/>
      <c r="Q30" s="34"/>
      <c r="R30" s="99">
        <f aca="true" t="shared" si="1" ref="R30:R37">SUM(F30:Q30)</f>
        <v>12269.5</v>
      </c>
      <c r="S30" s="90"/>
      <c r="T30" s="91"/>
      <c r="U30" s="92"/>
    </row>
    <row r="31" spans="2:21" s="48" customFormat="1" ht="15.75">
      <c r="B31" s="95"/>
      <c r="C31" s="30"/>
      <c r="D31" s="29"/>
      <c r="E31" s="52" t="s">
        <v>56</v>
      </c>
      <c r="F31" s="31"/>
      <c r="G31" s="32"/>
      <c r="H31" s="32"/>
      <c r="I31" s="34"/>
      <c r="J31" s="31">
        <v>7</v>
      </c>
      <c r="K31" s="32"/>
      <c r="L31" s="32"/>
      <c r="M31" s="34"/>
      <c r="N31" s="31">
        <v>3</v>
      </c>
      <c r="O31" s="32"/>
      <c r="P31" s="32"/>
      <c r="Q31" s="34"/>
      <c r="R31" s="82">
        <f t="shared" si="1"/>
        <v>10</v>
      </c>
      <c r="S31" s="90"/>
      <c r="T31" s="91"/>
      <c r="U31" s="92"/>
    </row>
    <row r="32" spans="2:21" s="48" customFormat="1" ht="15.75">
      <c r="B32" s="95"/>
      <c r="C32" s="30"/>
      <c r="D32" s="29"/>
      <c r="E32" s="52" t="s">
        <v>57</v>
      </c>
      <c r="F32" s="31"/>
      <c r="G32" s="32"/>
      <c r="H32" s="32"/>
      <c r="I32" s="34"/>
      <c r="J32" s="31">
        <v>80</v>
      </c>
      <c r="K32" s="32"/>
      <c r="L32" s="32"/>
      <c r="M32" s="34"/>
      <c r="N32" s="31">
        <v>40</v>
      </c>
      <c r="O32" s="32"/>
      <c r="P32" s="32"/>
      <c r="Q32" s="34"/>
      <c r="R32" s="82">
        <f t="shared" si="1"/>
        <v>120</v>
      </c>
      <c r="S32" s="90"/>
      <c r="T32" s="91"/>
      <c r="U32" s="92"/>
    </row>
    <row r="33" spans="2:21" s="48" customFormat="1" ht="15.75">
      <c r="B33" s="95"/>
      <c r="C33" s="30"/>
      <c r="D33" s="29"/>
      <c r="E33" s="52" t="s">
        <v>58</v>
      </c>
      <c r="F33" s="31">
        <v>164302</v>
      </c>
      <c r="G33" s="32"/>
      <c r="H33" s="32"/>
      <c r="I33" s="34"/>
      <c r="J33" s="31">
        <v>37399</v>
      </c>
      <c r="K33" s="32"/>
      <c r="L33" s="32"/>
      <c r="M33" s="34"/>
      <c r="N33" s="31">
        <v>7730</v>
      </c>
      <c r="O33" s="32"/>
      <c r="P33" s="32"/>
      <c r="Q33" s="34"/>
      <c r="R33" s="82">
        <f t="shared" si="1"/>
        <v>209431</v>
      </c>
      <c r="S33" s="90"/>
      <c r="T33" s="91"/>
      <c r="U33" s="92"/>
    </row>
    <row r="34" spans="2:21" s="48" customFormat="1" ht="15.75">
      <c r="B34" s="95"/>
      <c r="C34" s="30"/>
      <c r="D34" s="29"/>
      <c r="E34" s="52" t="s">
        <v>59</v>
      </c>
      <c r="F34" s="100">
        <v>435.216</v>
      </c>
      <c r="G34" s="101"/>
      <c r="H34" s="101"/>
      <c r="I34" s="102"/>
      <c r="J34" s="31">
        <v>100</v>
      </c>
      <c r="K34" s="32"/>
      <c r="L34" s="32"/>
      <c r="M34" s="34"/>
      <c r="N34" s="31">
        <v>50</v>
      </c>
      <c r="O34" s="32"/>
      <c r="P34" s="32"/>
      <c r="Q34" s="34"/>
      <c r="R34" s="103">
        <f t="shared" si="1"/>
        <v>585.216</v>
      </c>
      <c r="S34" s="90"/>
      <c r="T34" s="91"/>
      <c r="U34" s="92"/>
    </row>
    <row r="35" spans="2:21" s="48" customFormat="1" ht="15.75">
      <c r="B35" s="95"/>
      <c r="C35" s="30"/>
      <c r="D35" s="29"/>
      <c r="E35" s="52" t="s">
        <v>60</v>
      </c>
      <c r="F35" s="31">
        <v>13216</v>
      </c>
      <c r="G35" s="32"/>
      <c r="H35" s="34"/>
      <c r="I35" s="31">
        <v>3442</v>
      </c>
      <c r="J35" s="32"/>
      <c r="K35" s="34"/>
      <c r="L35" s="31">
        <v>2663</v>
      </c>
      <c r="M35" s="32"/>
      <c r="N35" s="32"/>
      <c r="O35" s="32"/>
      <c r="P35" s="32"/>
      <c r="Q35" s="34"/>
      <c r="R35" s="104">
        <f t="shared" si="1"/>
        <v>19321</v>
      </c>
      <c r="S35" s="90"/>
      <c r="T35" s="91"/>
      <c r="U35" s="92"/>
    </row>
    <row r="36" spans="2:21" s="48" customFormat="1" ht="15.75">
      <c r="B36" s="95"/>
      <c r="C36" s="30"/>
      <c r="D36" s="29"/>
      <c r="E36" s="52" t="s">
        <v>61</v>
      </c>
      <c r="F36" s="31">
        <v>9229</v>
      </c>
      <c r="G36" s="32"/>
      <c r="H36" s="32"/>
      <c r="I36" s="32"/>
      <c r="J36" s="32"/>
      <c r="K36" s="32"/>
      <c r="L36" s="34"/>
      <c r="M36" s="31">
        <v>2770</v>
      </c>
      <c r="N36" s="32"/>
      <c r="O36" s="32"/>
      <c r="P36" s="32"/>
      <c r="Q36" s="34"/>
      <c r="R36" s="104">
        <f t="shared" si="1"/>
        <v>11999</v>
      </c>
      <c r="S36" s="90"/>
      <c r="T36" s="91"/>
      <c r="U36" s="92"/>
    </row>
    <row r="37" spans="2:21" s="48" customFormat="1" ht="15.75">
      <c r="B37" s="84"/>
      <c r="C37" s="30"/>
      <c r="D37" s="29"/>
      <c r="E37" s="52" t="s">
        <v>54</v>
      </c>
      <c r="F37" s="31"/>
      <c r="G37" s="32"/>
      <c r="H37" s="32"/>
      <c r="I37" s="32"/>
      <c r="J37" s="32"/>
      <c r="K37" s="32"/>
      <c r="L37" s="32"/>
      <c r="M37" s="32"/>
      <c r="N37" s="32"/>
      <c r="O37" s="32"/>
      <c r="P37" s="32"/>
      <c r="Q37" s="34"/>
      <c r="R37" s="82">
        <f t="shared" si="1"/>
        <v>0</v>
      </c>
      <c r="S37" s="105"/>
      <c r="T37" s="106"/>
      <c r="U37" s="107"/>
    </row>
    <row r="38" spans="2:21" ht="18.75">
      <c r="B38" s="108" t="s">
        <v>62</v>
      </c>
      <c r="C38" s="49" t="s">
        <v>63</v>
      </c>
      <c r="D38" s="10"/>
      <c r="E38" s="10" t="s">
        <v>3</v>
      </c>
      <c r="F38" s="70">
        <f>K38+O38+U38</f>
        <v>3000</v>
      </c>
      <c r="G38" s="11"/>
      <c r="H38" s="12"/>
      <c r="I38" s="12"/>
      <c r="J38" s="10" t="s">
        <v>4</v>
      </c>
      <c r="K38" s="13">
        <f>R40</f>
        <v>3000</v>
      </c>
      <c r="L38" s="12"/>
      <c r="M38" s="14"/>
      <c r="N38" s="10" t="s">
        <v>5</v>
      </c>
      <c r="O38" s="13"/>
      <c r="P38" s="15"/>
      <c r="Q38" s="15"/>
      <c r="R38" s="11"/>
      <c r="S38" s="16" t="s">
        <v>6</v>
      </c>
      <c r="T38" s="17"/>
      <c r="U38" s="18"/>
    </row>
    <row r="39" spans="2:21" s="48" customFormat="1" ht="15.75">
      <c r="B39" s="19" t="s">
        <v>64</v>
      </c>
      <c r="C39" s="109"/>
      <c r="D39" s="110"/>
      <c r="E39" s="111"/>
      <c r="F39" s="112" t="s">
        <v>8</v>
      </c>
      <c r="G39" s="112" t="s">
        <v>9</v>
      </c>
      <c r="H39" s="112" t="s">
        <v>10</v>
      </c>
      <c r="I39" s="112" t="s">
        <v>11</v>
      </c>
      <c r="J39" s="112" t="s">
        <v>12</v>
      </c>
      <c r="K39" s="112" t="s">
        <v>13</v>
      </c>
      <c r="L39" s="112" t="s">
        <v>14</v>
      </c>
      <c r="M39" s="112" t="s">
        <v>15</v>
      </c>
      <c r="N39" s="112" t="s">
        <v>16</v>
      </c>
      <c r="O39" s="112" t="s">
        <v>17</v>
      </c>
      <c r="P39" s="112" t="s">
        <v>18</v>
      </c>
      <c r="Q39" s="112" t="s">
        <v>19</v>
      </c>
      <c r="R39" s="112" t="s">
        <v>20</v>
      </c>
      <c r="S39" s="28"/>
      <c r="T39" s="60"/>
      <c r="U39" s="61"/>
    </row>
    <row r="40" spans="2:21" s="48" customFormat="1" ht="15.75">
      <c r="B40" s="28"/>
      <c r="C40" s="113"/>
      <c r="D40" s="52"/>
      <c r="E40" s="79"/>
      <c r="F40" s="114">
        <v>3000</v>
      </c>
      <c r="G40" s="114"/>
      <c r="H40" s="114"/>
      <c r="I40" s="114"/>
      <c r="J40" s="114"/>
      <c r="K40" s="114"/>
      <c r="L40" s="114"/>
      <c r="M40" s="114"/>
      <c r="N40" s="114"/>
      <c r="O40" s="114"/>
      <c r="P40" s="114"/>
      <c r="Q40" s="114"/>
      <c r="R40" s="85">
        <f>SUM(F40:Q40)</f>
        <v>3000</v>
      </c>
      <c r="S40" s="115"/>
      <c r="T40" s="37"/>
      <c r="U40" s="40"/>
    </row>
    <row r="41" spans="2:21" s="48" customFormat="1" ht="18.75">
      <c r="B41" s="116" t="s">
        <v>65</v>
      </c>
      <c r="C41" s="49" t="s">
        <v>66</v>
      </c>
      <c r="D41" s="10"/>
      <c r="E41" s="10" t="s">
        <v>3</v>
      </c>
      <c r="F41" s="11">
        <f>K41+O41+U41</f>
        <v>2300</v>
      </c>
      <c r="G41" s="11"/>
      <c r="H41" s="12"/>
      <c r="I41" s="12"/>
      <c r="J41" s="10" t="s">
        <v>4</v>
      </c>
      <c r="K41" s="13">
        <f>R43</f>
        <v>2150</v>
      </c>
      <c r="L41" s="12"/>
      <c r="M41" s="14"/>
      <c r="N41" s="10" t="s">
        <v>5</v>
      </c>
      <c r="O41" s="13">
        <v>115</v>
      </c>
      <c r="P41" s="15"/>
      <c r="Q41" s="15"/>
      <c r="R41" s="11"/>
      <c r="S41" s="117" t="s">
        <v>6</v>
      </c>
      <c r="T41" s="118"/>
      <c r="U41" s="119">
        <f>SUM(U43:U44)</f>
        <v>35</v>
      </c>
    </row>
    <row r="42" spans="2:21" s="48" customFormat="1" ht="15.75">
      <c r="B42" s="85" t="s">
        <v>67</v>
      </c>
      <c r="C42" s="120"/>
      <c r="D42" s="121"/>
      <c r="E42" s="122"/>
      <c r="F42" s="23" t="s">
        <v>8</v>
      </c>
      <c r="G42" s="23" t="s">
        <v>9</v>
      </c>
      <c r="H42" s="23" t="s">
        <v>10</v>
      </c>
      <c r="I42" s="23" t="s">
        <v>11</v>
      </c>
      <c r="J42" s="23" t="s">
        <v>12</v>
      </c>
      <c r="K42" s="23" t="s">
        <v>13</v>
      </c>
      <c r="L42" s="23" t="s">
        <v>14</v>
      </c>
      <c r="M42" s="23" t="s">
        <v>15</v>
      </c>
      <c r="N42" s="23" t="s">
        <v>16</v>
      </c>
      <c r="O42" s="23" t="s">
        <v>17</v>
      </c>
      <c r="P42" s="23" t="s">
        <v>18</v>
      </c>
      <c r="Q42" s="23" t="s">
        <v>19</v>
      </c>
      <c r="R42" s="23" t="s">
        <v>20</v>
      </c>
      <c r="S42" s="24" t="s">
        <v>21</v>
      </c>
      <c r="T42" s="25" t="s">
        <v>22</v>
      </c>
      <c r="U42" s="26" t="s">
        <v>23</v>
      </c>
    </row>
    <row r="43" spans="2:21" s="48" customFormat="1" ht="15.75">
      <c r="B43" s="27"/>
      <c r="C43" s="113"/>
      <c r="D43" s="52"/>
      <c r="E43" s="79"/>
      <c r="F43" s="31">
        <v>1720</v>
      </c>
      <c r="G43" s="32"/>
      <c r="H43" s="32"/>
      <c r="I43" s="32"/>
      <c r="J43" s="32"/>
      <c r="K43" s="32"/>
      <c r="L43" s="32"/>
      <c r="M43" s="32"/>
      <c r="N43" s="34"/>
      <c r="O43" s="31">
        <v>430</v>
      </c>
      <c r="P43" s="32"/>
      <c r="Q43" s="34"/>
      <c r="R43" s="85">
        <f>SUM(F43:Q43)</f>
        <v>2150</v>
      </c>
      <c r="S43" s="36" t="s">
        <v>24</v>
      </c>
      <c r="T43" s="37">
        <v>0.05</v>
      </c>
      <c r="U43" s="38">
        <v>35</v>
      </c>
    </row>
    <row r="44" spans="2:21" s="48" customFormat="1" ht="15.75">
      <c r="B44" s="27"/>
      <c r="C44" s="113"/>
      <c r="D44" s="52"/>
      <c r="E44" s="79"/>
      <c r="F44" s="123"/>
      <c r="G44" s="123"/>
      <c r="H44" s="123"/>
      <c r="I44" s="123"/>
      <c r="J44" s="123"/>
      <c r="K44" s="123"/>
      <c r="L44" s="123"/>
      <c r="M44" s="123"/>
      <c r="N44" s="123"/>
      <c r="O44" s="123"/>
      <c r="P44" s="123"/>
      <c r="Q44" s="123"/>
      <c r="R44" s="124"/>
      <c r="S44" s="36" t="s">
        <v>25</v>
      </c>
      <c r="T44" s="37">
        <v>0.02</v>
      </c>
      <c r="U44" s="41"/>
    </row>
    <row r="45" spans="2:21" s="48" customFormat="1" ht="15.75">
      <c r="B45" s="125"/>
      <c r="C45" s="126"/>
      <c r="D45" s="66"/>
      <c r="E45" s="127"/>
      <c r="F45" s="45"/>
      <c r="G45" s="45"/>
      <c r="H45" s="45"/>
      <c r="I45" s="45"/>
      <c r="J45" s="45"/>
      <c r="K45" s="45"/>
      <c r="L45" s="45"/>
      <c r="M45" s="45"/>
      <c r="N45" s="45"/>
      <c r="O45" s="45"/>
      <c r="P45" s="45"/>
      <c r="Q45" s="45"/>
      <c r="R45" s="46"/>
      <c r="S45" s="128" t="s">
        <v>26</v>
      </c>
      <c r="T45" s="68">
        <v>0.01</v>
      </c>
      <c r="U45" s="47"/>
    </row>
    <row r="46" spans="2:21" ht="18.75">
      <c r="B46" s="129" t="s">
        <v>68</v>
      </c>
      <c r="C46" s="130" t="s">
        <v>69</v>
      </c>
      <c r="D46" s="69"/>
      <c r="E46" s="69" t="s">
        <v>3</v>
      </c>
      <c r="F46" s="70">
        <f>K46+O46+U46</f>
        <v>4430</v>
      </c>
      <c r="G46" s="70"/>
      <c r="H46" s="71"/>
      <c r="I46" s="71"/>
      <c r="J46" s="69" t="s">
        <v>4</v>
      </c>
      <c r="K46" s="72">
        <f>D48+D54</f>
        <v>4225</v>
      </c>
      <c r="L46" s="71"/>
      <c r="M46" s="73"/>
      <c r="N46" s="69" t="s">
        <v>5</v>
      </c>
      <c r="O46" s="72">
        <v>130</v>
      </c>
      <c r="P46" s="74"/>
      <c r="Q46" s="74"/>
      <c r="R46" s="70"/>
      <c r="S46" s="131" t="s">
        <v>6</v>
      </c>
      <c r="T46" s="132"/>
      <c r="U46" s="133">
        <f>U52+U58</f>
        <v>75</v>
      </c>
    </row>
    <row r="47" spans="2:21" s="48" customFormat="1" ht="15.75">
      <c r="B47" s="19" t="s">
        <v>70</v>
      </c>
      <c r="C47" s="134"/>
      <c r="D47" s="121"/>
      <c r="E47" s="122"/>
      <c r="F47" s="23" t="s">
        <v>8</v>
      </c>
      <c r="G47" s="23" t="s">
        <v>9</v>
      </c>
      <c r="H47" s="23" t="s">
        <v>10</v>
      </c>
      <c r="I47" s="23" t="s">
        <v>11</v>
      </c>
      <c r="J47" s="23" t="s">
        <v>12</v>
      </c>
      <c r="K47" s="23" t="s">
        <v>13</v>
      </c>
      <c r="L47" s="23" t="s">
        <v>14</v>
      </c>
      <c r="M47" s="23" t="s">
        <v>15</v>
      </c>
      <c r="N47" s="23" t="s">
        <v>16</v>
      </c>
      <c r="O47" s="23" t="s">
        <v>17</v>
      </c>
      <c r="P47" s="23" t="s">
        <v>18</v>
      </c>
      <c r="Q47" s="23" t="s">
        <v>19</v>
      </c>
      <c r="R47" s="80" t="s">
        <v>20</v>
      </c>
      <c r="S47" s="81" t="s">
        <v>30</v>
      </c>
      <c r="T47" s="25" t="s">
        <v>22</v>
      </c>
      <c r="U47" s="26" t="s">
        <v>23</v>
      </c>
    </row>
    <row r="48" spans="2:21" s="48" customFormat="1" ht="15.75">
      <c r="B48" s="27"/>
      <c r="C48" s="135" t="s">
        <v>30</v>
      </c>
      <c r="D48" s="63">
        <f>SUM(R48:R52)</f>
        <v>3380</v>
      </c>
      <c r="E48" s="52" t="s">
        <v>40</v>
      </c>
      <c r="F48" s="31">
        <v>53</v>
      </c>
      <c r="G48" s="32"/>
      <c r="H48" s="34"/>
      <c r="I48" s="31">
        <v>56</v>
      </c>
      <c r="J48" s="32"/>
      <c r="K48" s="32"/>
      <c r="L48" s="32"/>
      <c r="M48" s="34"/>
      <c r="N48" s="31">
        <v>61</v>
      </c>
      <c r="O48" s="32"/>
      <c r="P48" s="32"/>
      <c r="Q48" s="34"/>
      <c r="R48" s="82">
        <f>SUM(F48:Q48)</f>
        <v>170</v>
      </c>
      <c r="S48" s="83" t="s">
        <v>71</v>
      </c>
      <c r="T48" s="37">
        <v>0.01</v>
      </c>
      <c r="U48" s="40">
        <v>4</v>
      </c>
    </row>
    <row r="49" spans="2:21" s="48" customFormat="1" ht="15.75">
      <c r="B49" s="27"/>
      <c r="C49" s="136"/>
      <c r="D49" s="137"/>
      <c r="E49" s="52" t="s">
        <v>46</v>
      </c>
      <c r="F49" s="31">
        <v>187</v>
      </c>
      <c r="G49" s="32"/>
      <c r="H49" s="34"/>
      <c r="I49" s="31">
        <v>198</v>
      </c>
      <c r="J49" s="32"/>
      <c r="K49" s="32"/>
      <c r="L49" s="32"/>
      <c r="M49" s="34"/>
      <c r="N49" s="31">
        <v>217</v>
      </c>
      <c r="O49" s="32"/>
      <c r="P49" s="32"/>
      <c r="Q49" s="34"/>
      <c r="R49" s="82">
        <f>SUM(F49:Q49)</f>
        <v>602</v>
      </c>
      <c r="S49" s="83" t="s">
        <v>72</v>
      </c>
      <c r="T49" s="37">
        <v>0.1</v>
      </c>
      <c r="U49" s="40">
        <v>16</v>
      </c>
    </row>
    <row r="50" spans="2:21" s="48" customFormat="1" ht="15.75">
      <c r="B50" s="27"/>
      <c r="C50" s="136"/>
      <c r="D50" s="137"/>
      <c r="E50" s="52" t="s">
        <v>47</v>
      </c>
      <c r="F50" s="31">
        <v>427</v>
      </c>
      <c r="G50" s="32"/>
      <c r="H50" s="34"/>
      <c r="I50" s="31">
        <v>455</v>
      </c>
      <c r="J50" s="32"/>
      <c r="K50" s="32"/>
      <c r="L50" s="32"/>
      <c r="M50" s="34"/>
      <c r="N50" s="31">
        <v>496</v>
      </c>
      <c r="O50" s="32"/>
      <c r="P50" s="32"/>
      <c r="Q50" s="34"/>
      <c r="R50" s="82">
        <f>SUM(F50:Q50)</f>
        <v>1378</v>
      </c>
      <c r="S50" s="83" t="s">
        <v>73</v>
      </c>
      <c r="T50" s="37">
        <v>0.1</v>
      </c>
      <c r="U50" s="40">
        <v>36</v>
      </c>
    </row>
    <row r="51" spans="2:21" s="48" customFormat="1" ht="15.75">
      <c r="B51" s="27"/>
      <c r="C51" s="136"/>
      <c r="D51" s="137"/>
      <c r="E51" s="52" t="s">
        <v>55</v>
      </c>
      <c r="F51" s="31">
        <v>226</v>
      </c>
      <c r="G51" s="32"/>
      <c r="H51" s="34"/>
      <c r="I51" s="31">
        <v>240</v>
      </c>
      <c r="J51" s="32"/>
      <c r="K51" s="32"/>
      <c r="L51" s="32"/>
      <c r="M51" s="34"/>
      <c r="N51" s="31">
        <v>262</v>
      </c>
      <c r="O51" s="32"/>
      <c r="P51" s="32"/>
      <c r="Q51" s="34"/>
      <c r="R51" s="82">
        <f>SUM(F51:Q51)</f>
        <v>728</v>
      </c>
      <c r="S51" s="83" t="s">
        <v>74</v>
      </c>
      <c r="T51" s="37">
        <v>0.02</v>
      </c>
      <c r="U51" s="46">
        <v>4</v>
      </c>
    </row>
    <row r="52" spans="2:21" s="48" customFormat="1" ht="15.75">
      <c r="B52" s="27"/>
      <c r="C52" s="136"/>
      <c r="D52" s="137"/>
      <c r="E52" s="52" t="s">
        <v>57</v>
      </c>
      <c r="F52" s="31">
        <v>155</v>
      </c>
      <c r="G52" s="32"/>
      <c r="H52" s="34"/>
      <c r="I52" s="31">
        <v>166</v>
      </c>
      <c r="J52" s="32"/>
      <c r="K52" s="32"/>
      <c r="L52" s="32"/>
      <c r="M52" s="34"/>
      <c r="N52" s="31">
        <v>181</v>
      </c>
      <c r="O52" s="32"/>
      <c r="P52" s="32"/>
      <c r="Q52" s="34"/>
      <c r="R52" s="82">
        <f>SUM(F52:Q52)</f>
        <v>502</v>
      </c>
      <c r="S52" s="138"/>
      <c r="T52" s="37"/>
      <c r="U52" s="40">
        <f>SUM(U48:U51)</f>
        <v>60</v>
      </c>
    </row>
    <row r="53" spans="2:21" s="48" customFormat="1" ht="15.75">
      <c r="B53" s="95"/>
      <c r="C53" s="79"/>
      <c r="D53" s="52"/>
      <c r="E53" s="79"/>
      <c r="F53" s="139"/>
      <c r="G53" s="139"/>
      <c r="H53" s="139"/>
      <c r="I53" s="139"/>
      <c r="J53" s="139"/>
      <c r="K53" s="139"/>
      <c r="L53" s="139"/>
      <c r="M53" s="139"/>
      <c r="N53" s="139"/>
      <c r="O53" s="139"/>
      <c r="P53" s="139"/>
      <c r="Q53" s="139"/>
      <c r="R53" s="64"/>
      <c r="S53" s="138" t="s">
        <v>31</v>
      </c>
      <c r="T53" s="37"/>
      <c r="U53" s="40"/>
    </row>
    <row r="54" spans="2:21" s="48" customFormat="1" ht="15.75">
      <c r="B54" s="95"/>
      <c r="C54" s="135" t="s">
        <v>31</v>
      </c>
      <c r="D54" s="63">
        <f>SUM(R54:R58)</f>
        <v>845</v>
      </c>
      <c r="E54" s="52" t="s">
        <v>40</v>
      </c>
      <c r="F54" s="31">
        <v>11</v>
      </c>
      <c r="G54" s="32"/>
      <c r="H54" s="34"/>
      <c r="I54" s="31">
        <v>11</v>
      </c>
      <c r="J54" s="32"/>
      <c r="K54" s="32"/>
      <c r="L54" s="32"/>
      <c r="M54" s="34"/>
      <c r="N54" s="31">
        <v>11</v>
      </c>
      <c r="O54" s="32"/>
      <c r="P54" s="32"/>
      <c r="Q54" s="34"/>
      <c r="R54" s="82">
        <f>SUM(F54:Q54)</f>
        <v>33</v>
      </c>
      <c r="S54" s="83" t="s">
        <v>71</v>
      </c>
      <c r="T54" s="37">
        <v>0.01</v>
      </c>
      <c r="U54" s="40">
        <v>1</v>
      </c>
    </row>
    <row r="55" spans="2:21" s="48" customFormat="1" ht="15.75">
      <c r="B55" s="95"/>
      <c r="C55" s="136"/>
      <c r="D55" s="137"/>
      <c r="E55" s="52" t="s">
        <v>46</v>
      </c>
      <c r="F55" s="31">
        <v>78</v>
      </c>
      <c r="G55" s="32"/>
      <c r="H55" s="34"/>
      <c r="I55" s="31">
        <v>83</v>
      </c>
      <c r="J55" s="32"/>
      <c r="K55" s="32"/>
      <c r="L55" s="32"/>
      <c r="M55" s="34"/>
      <c r="N55" s="31">
        <v>91</v>
      </c>
      <c r="O55" s="32"/>
      <c r="P55" s="32"/>
      <c r="Q55" s="34"/>
      <c r="R55" s="82">
        <f>SUM(F55:Q55)</f>
        <v>252</v>
      </c>
      <c r="S55" s="83" t="s">
        <v>72</v>
      </c>
      <c r="T55" s="37">
        <v>0.1</v>
      </c>
      <c r="U55" s="40">
        <v>4</v>
      </c>
    </row>
    <row r="56" spans="2:21" s="48" customFormat="1" ht="15.75">
      <c r="B56" s="95"/>
      <c r="C56" s="136"/>
      <c r="D56" s="137"/>
      <c r="E56" s="52" t="s">
        <v>47</v>
      </c>
      <c r="F56" s="31">
        <v>105</v>
      </c>
      <c r="G56" s="32"/>
      <c r="H56" s="34"/>
      <c r="I56" s="31">
        <v>112</v>
      </c>
      <c r="J56" s="32"/>
      <c r="K56" s="32"/>
      <c r="L56" s="32"/>
      <c r="M56" s="34"/>
      <c r="N56" s="31">
        <v>122</v>
      </c>
      <c r="O56" s="32"/>
      <c r="P56" s="32"/>
      <c r="Q56" s="34"/>
      <c r="R56" s="82">
        <f>SUM(F56:Q56)</f>
        <v>339</v>
      </c>
      <c r="S56" s="83" t="s">
        <v>73</v>
      </c>
      <c r="T56" s="37">
        <v>0.1</v>
      </c>
      <c r="U56" s="40">
        <v>9</v>
      </c>
    </row>
    <row r="57" spans="2:21" s="48" customFormat="1" ht="15.75">
      <c r="B57" s="95"/>
      <c r="C57" s="30"/>
      <c r="D57" s="29"/>
      <c r="E57" s="52" t="s">
        <v>55</v>
      </c>
      <c r="F57" s="31">
        <v>68</v>
      </c>
      <c r="G57" s="32"/>
      <c r="H57" s="34"/>
      <c r="I57" s="31">
        <v>73</v>
      </c>
      <c r="J57" s="32"/>
      <c r="K57" s="32"/>
      <c r="L57" s="32"/>
      <c r="M57" s="34"/>
      <c r="N57" s="31">
        <v>79</v>
      </c>
      <c r="O57" s="32"/>
      <c r="P57" s="32"/>
      <c r="Q57" s="34"/>
      <c r="R57" s="82">
        <f>SUM(F57:Q57)</f>
        <v>220</v>
      </c>
      <c r="S57" s="83" t="s">
        <v>74</v>
      </c>
      <c r="T57" s="37">
        <v>0.02</v>
      </c>
      <c r="U57" s="46">
        <v>1</v>
      </c>
    </row>
    <row r="58" spans="2:21" s="48" customFormat="1" ht="15.75">
      <c r="B58" s="84"/>
      <c r="C58" s="30"/>
      <c r="D58" s="29"/>
      <c r="E58" s="52" t="s">
        <v>57</v>
      </c>
      <c r="F58" s="31">
        <v>1</v>
      </c>
      <c r="G58" s="32"/>
      <c r="H58" s="32"/>
      <c r="I58" s="32"/>
      <c r="J58" s="32"/>
      <c r="K58" s="32"/>
      <c r="L58" s="32"/>
      <c r="M58" s="32"/>
      <c r="N58" s="32"/>
      <c r="O58" s="32"/>
      <c r="P58" s="32"/>
      <c r="Q58" s="34"/>
      <c r="R58" s="82">
        <f>SUM(F58:Q58)</f>
        <v>1</v>
      </c>
      <c r="S58" s="140"/>
      <c r="T58" s="68"/>
      <c r="U58" s="46">
        <f>SUM(U54:U57)</f>
        <v>15</v>
      </c>
    </row>
    <row r="59" spans="2:21" ht="18.75">
      <c r="B59" s="19" t="s">
        <v>75</v>
      </c>
      <c r="C59" s="49" t="s">
        <v>76</v>
      </c>
      <c r="D59" s="10"/>
      <c r="E59" s="10" t="s">
        <v>3</v>
      </c>
      <c r="F59" s="11">
        <f>K59+O59+U59</f>
        <v>8</v>
      </c>
      <c r="G59" s="11"/>
      <c r="H59" s="12"/>
      <c r="I59" s="12"/>
      <c r="J59" s="10" t="s">
        <v>4</v>
      </c>
      <c r="K59" s="13">
        <f>SUM(R60:R64)</f>
        <v>2</v>
      </c>
      <c r="L59" s="12"/>
      <c r="M59" s="14"/>
      <c r="N59" s="10" t="s">
        <v>5</v>
      </c>
      <c r="O59" s="13"/>
      <c r="P59" s="15"/>
      <c r="Q59" s="15"/>
      <c r="R59" s="11"/>
      <c r="S59" s="16" t="s">
        <v>6</v>
      </c>
      <c r="T59" s="17"/>
      <c r="U59" s="18">
        <f>SUM(U61:U63)</f>
        <v>6</v>
      </c>
    </row>
    <row r="60" spans="2:21" s="48" customFormat="1" ht="15.75">
      <c r="B60" s="95"/>
      <c r="C60" s="120"/>
      <c r="D60" s="121"/>
      <c r="E60" s="122"/>
      <c r="F60" s="23" t="s">
        <v>8</v>
      </c>
      <c r="G60" s="23" t="s">
        <v>9</v>
      </c>
      <c r="H60" s="23" t="s">
        <v>10</v>
      </c>
      <c r="I60" s="23" t="s">
        <v>11</v>
      </c>
      <c r="J60" s="23" t="s">
        <v>12</v>
      </c>
      <c r="K60" s="23" t="s">
        <v>13</v>
      </c>
      <c r="L60" s="23" t="s">
        <v>14</v>
      </c>
      <c r="M60" s="23" t="s">
        <v>15</v>
      </c>
      <c r="N60" s="23" t="s">
        <v>16</v>
      </c>
      <c r="O60" s="23" t="s">
        <v>17</v>
      </c>
      <c r="P60" s="23" t="s">
        <v>18</v>
      </c>
      <c r="Q60" s="23" t="s">
        <v>19</v>
      </c>
      <c r="R60" s="23" t="s">
        <v>20</v>
      </c>
      <c r="S60" s="30"/>
      <c r="T60" s="141" t="s">
        <v>22</v>
      </c>
      <c r="U60" s="142" t="s">
        <v>23</v>
      </c>
    </row>
    <row r="61" spans="2:21" s="48" customFormat="1" ht="15.75">
      <c r="B61" s="95"/>
      <c r="C61" s="113"/>
      <c r="D61" s="52"/>
      <c r="E61" s="52" t="s">
        <v>39</v>
      </c>
      <c r="F61" s="31">
        <v>2</v>
      </c>
      <c r="G61" s="32"/>
      <c r="H61" s="32"/>
      <c r="I61" s="32"/>
      <c r="J61" s="32"/>
      <c r="K61" s="32"/>
      <c r="L61" s="32"/>
      <c r="M61" s="32"/>
      <c r="N61" s="32"/>
      <c r="O61" s="32"/>
      <c r="P61" s="32"/>
      <c r="Q61" s="34"/>
      <c r="R61" s="35">
        <f>SUM(F61:Q61)</f>
        <v>2</v>
      </c>
      <c r="S61" s="36" t="s">
        <v>77</v>
      </c>
      <c r="T61" s="37">
        <v>0.05</v>
      </c>
      <c r="U61" s="40">
        <v>2</v>
      </c>
    </row>
    <row r="62" spans="2:21" s="48" customFormat="1" ht="15.75">
      <c r="B62" s="95"/>
      <c r="C62" s="113"/>
      <c r="D62" s="52"/>
      <c r="E62" s="52"/>
      <c r="F62" s="39"/>
      <c r="G62" s="39"/>
      <c r="H62" s="39"/>
      <c r="I62" s="39"/>
      <c r="J62" s="39"/>
      <c r="K62" s="39"/>
      <c r="L62" s="39"/>
      <c r="M62" s="39"/>
      <c r="N62" s="39"/>
      <c r="O62" s="39"/>
      <c r="P62" s="39"/>
      <c r="Q62" s="39"/>
      <c r="R62" s="40"/>
      <c r="S62" s="36" t="s">
        <v>78</v>
      </c>
      <c r="T62" s="37">
        <v>0.02</v>
      </c>
      <c r="U62" s="40">
        <v>1</v>
      </c>
    </row>
    <row r="63" spans="2:21" s="48" customFormat="1" ht="15.75">
      <c r="B63" s="95"/>
      <c r="C63" s="113"/>
      <c r="D63" s="52"/>
      <c r="E63" s="52"/>
      <c r="F63" s="39"/>
      <c r="G63" s="39"/>
      <c r="H63" s="39"/>
      <c r="I63" s="39"/>
      <c r="J63" s="39"/>
      <c r="K63" s="39"/>
      <c r="L63" s="39"/>
      <c r="M63" s="39"/>
      <c r="N63" s="39"/>
      <c r="O63" s="39"/>
      <c r="P63" s="39"/>
      <c r="Q63" s="39"/>
      <c r="R63" s="40"/>
      <c r="S63" s="36" t="s">
        <v>79</v>
      </c>
      <c r="T63" s="37">
        <v>0.02</v>
      </c>
      <c r="U63" s="40">
        <v>3</v>
      </c>
    </row>
    <row r="64" spans="2:21" ht="18.75">
      <c r="B64" s="8" t="s">
        <v>80</v>
      </c>
      <c r="C64" s="49" t="s">
        <v>81</v>
      </c>
      <c r="D64" s="10"/>
      <c r="E64" s="10" t="s">
        <v>3</v>
      </c>
      <c r="F64" s="11">
        <f>K64+O64+U64</f>
        <v>5700</v>
      </c>
      <c r="G64" s="11"/>
      <c r="H64" s="12"/>
      <c r="I64" s="12"/>
      <c r="J64" s="10" t="s">
        <v>4</v>
      </c>
      <c r="K64" s="13">
        <f>K66+K83</f>
        <v>5474</v>
      </c>
      <c r="L64" s="12"/>
      <c r="M64" s="14"/>
      <c r="N64" s="10" t="s">
        <v>5</v>
      </c>
      <c r="O64" s="13">
        <f>O66+O83</f>
        <v>100</v>
      </c>
      <c r="P64" s="15"/>
      <c r="Q64" s="15"/>
      <c r="R64" s="11"/>
      <c r="S64" s="16" t="s">
        <v>6</v>
      </c>
      <c r="T64" s="17"/>
      <c r="U64" s="18">
        <f>U66+U83</f>
        <v>126</v>
      </c>
    </row>
    <row r="65" spans="2:21" s="48" customFormat="1" ht="15.75">
      <c r="B65" s="19" t="s">
        <v>82</v>
      </c>
      <c r="C65" s="22"/>
      <c r="D65" s="21"/>
      <c r="E65" s="22"/>
      <c r="F65" s="30"/>
      <c r="G65" s="30"/>
      <c r="H65" s="30"/>
      <c r="I65" s="30"/>
      <c r="J65" s="30"/>
      <c r="K65" s="30"/>
      <c r="L65" s="30"/>
      <c r="M65" s="30"/>
      <c r="N65" s="30"/>
      <c r="O65" s="30"/>
      <c r="P65" s="30"/>
      <c r="Q65" s="30"/>
      <c r="R65" s="30"/>
      <c r="S65" s="30"/>
      <c r="T65" s="30"/>
      <c r="U65" s="56"/>
    </row>
    <row r="66" spans="2:21" ht="18.75">
      <c r="B66" s="19"/>
      <c r="C66" s="9" t="s">
        <v>83</v>
      </c>
      <c r="D66" s="10"/>
      <c r="E66" s="10" t="s">
        <v>3</v>
      </c>
      <c r="F66" s="11">
        <f>K66+O66+U66</f>
        <v>4580</v>
      </c>
      <c r="G66" s="11"/>
      <c r="H66" s="12"/>
      <c r="I66" s="12"/>
      <c r="J66" s="10" t="s">
        <v>4</v>
      </c>
      <c r="K66" s="13">
        <f>D68+D72</f>
        <v>4354</v>
      </c>
      <c r="L66" s="12"/>
      <c r="M66" s="14"/>
      <c r="N66" s="10" t="s">
        <v>5</v>
      </c>
      <c r="O66" s="13">
        <v>100</v>
      </c>
      <c r="P66" s="15"/>
      <c r="Q66" s="15"/>
      <c r="R66" s="11"/>
      <c r="S66" s="16" t="s">
        <v>6</v>
      </c>
      <c r="T66" s="17"/>
      <c r="U66" s="18">
        <f>+U72+U82</f>
        <v>126</v>
      </c>
    </row>
    <row r="67" spans="2:21" s="48" customFormat="1" ht="15.75">
      <c r="B67" s="19"/>
      <c r="C67" s="22"/>
      <c r="D67" s="21"/>
      <c r="E67" s="22"/>
      <c r="F67" s="23" t="s">
        <v>8</v>
      </c>
      <c r="G67" s="23" t="s">
        <v>9</v>
      </c>
      <c r="H67" s="23" t="s">
        <v>10</v>
      </c>
      <c r="I67" s="23" t="s">
        <v>11</v>
      </c>
      <c r="J67" s="23" t="s">
        <v>12</v>
      </c>
      <c r="K67" s="23" t="s">
        <v>13</v>
      </c>
      <c r="L67" s="23" t="s">
        <v>14</v>
      </c>
      <c r="M67" s="23" t="s">
        <v>15</v>
      </c>
      <c r="N67" s="23" t="s">
        <v>16</v>
      </c>
      <c r="O67" s="143" t="s">
        <v>17</v>
      </c>
      <c r="P67" s="143" t="s">
        <v>18</v>
      </c>
      <c r="Q67" s="143" t="s">
        <v>19</v>
      </c>
      <c r="R67" s="143" t="s">
        <v>20</v>
      </c>
      <c r="S67" s="81" t="s">
        <v>84</v>
      </c>
      <c r="T67" s="25" t="s">
        <v>22</v>
      </c>
      <c r="U67" s="26" t="s">
        <v>23</v>
      </c>
    </row>
    <row r="68" spans="2:21" s="48" customFormat="1" ht="15.75">
      <c r="B68" s="27"/>
      <c r="C68" s="127" t="s">
        <v>84</v>
      </c>
      <c r="D68" s="144">
        <f>SUM(R68:R69)</f>
        <v>2624</v>
      </c>
      <c r="E68" s="52" t="s">
        <v>85</v>
      </c>
      <c r="F68" s="145">
        <v>875</v>
      </c>
      <c r="G68" s="96">
        <v>874</v>
      </c>
      <c r="H68" s="97"/>
      <c r="I68" s="97"/>
      <c r="J68" s="97"/>
      <c r="K68" s="97"/>
      <c r="L68" s="97"/>
      <c r="M68" s="97"/>
      <c r="N68" s="97"/>
      <c r="O68" s="97"/>
      <c r="P68" s="97"/>
      <c r="Q68" s="98"/>
      <c r="R68" s="146">
        <f>SUM(F68:Q68)</f>
        <v>1749</v>
      </c>
      <c r="S68" s="83" t="s">
        <v>86</v>
      </c>
      <c r="T68" s="37">
        <v>0.15</v>
      </c>
      <c r="U68" s="40">
        <v>37</v>
      </c>
    </row>
    <row r="69" spans="2:21" s="48" customFormat="1" ht="15.75">
      <c r="B69" s="95"/>
      <c r="C69" s="30"/>
      <c r="D69" s="29"/>
      <c r="E69" s="52" t="s">
        <v>87</v>
      </c>
      <c r="F69" s="145">
        <v>437</v>
      </c>
      <c r="G69" s="96">
        <v>438</v>
      </c>
      <c r="H69" s="97"/>
      <c r="I69" s="97"/>
      <c r="J69" s="97"/>
      <c r="K69" s="97"/>
      <c r="L69" s="97"/>
      <c r="M69" s="97"/>
      <c r="N69" s="97"/>
      <c r="O69" s="97"/>
      <c r="P69" s="97"/>
      <c r="Q69" s="98"/>
      <c r="R69" s="146">
        <f>SUM(F69:Q69)</f>
        <v>875</v>
      </c>
      <c r="S69" s="83" t="s">
        <v>88</v>
      </c>
      <c r="T69" s="37">
        <v>0.15</v>
      </c>
      <c r="U69" s="40">
        <v>18</v>
      </c>
    </row>
    <row r="70" spans="2:21" s="48" customFormat="1" ht="15.75">
      <c r="B70" s="95"/>
      <c r="C70" s="30"/>
      <c r="D70" s="29"/>
      <c r="E70" s="52"/>
      <c r="F70" s="39"/>
      <c r="G70" s="39"/>
      <c r="H70" s="39"/>
      <c r="I70" s="39"/>
      <c r="J70" s="39"/>
      <c r="K70" s="39"/>
      <c r="L70" s="39"/>
      <c r="M70" s="39"/>
      <c r="N70" s="39"/>
      <c r="O70" s="39"/>
      <c r="P70" s="39"/>
      <c r="Q70" s="39"/>
      <c r="R70" s="40"/>
      <c r="S70" s="28" t="s">
        <v>89</v>
      </c>
      <c r="T70" s="37">
        <v>0.01</v>
      </c>
      <c r="U70" s="147">
        <v>6</v>
      </c>
    </row>
    <row r="71" spans="2:21" s="48" customFormat="1" ht="15.75">
      <c r="B71" s="95"/>
      <c r="C71" s="30"/>
      <c r="D71" s="29"/>
      <c r="E71" s="30"/>
      <c r="F71" s="23" t="s">
        <v>8</v>
      </c>
      <c r="G71" s="23" t="s">
        <v>9</v>
      </c>
      <c r="H71" s="23" t="s">
        <v>10</v>
      </c>
      <c r="I71" s="23" t="s">
        <v>11</v>
      </c>
      <c r="J71" s="23" t="s">
        <v>12</v>
      </c>
      <c r="K71" s="23" t="s">
        <v>13</v>
      </c>
      <c r="L71" s="23" t="s">
        <v>14</v>
      </c>
      <c r="M71" s="23" t="s">
        <v>15</v>
      </c>
      <c r="N71" s="23" t="s">
        <v>16</v>
      </c>
      <c r="O71" s="23" t="s">
        <v>17</v>
      </c>
      <c r="P71" s="23" t="s">
        <v>18</v>
      </c>
      <c r="Q71" s="23" t="s">
        <v>19</v>
      </c>
      <c r="R71" s="23" t="s">
        <v>20</v>
      </c>
      <c r="S71" s="28" t="s">
        <v>90</v>
      </c>
      <c r="T71" s="37">
        <v>0.01</v>
      </c>
      <c r="U71" s="148">
        <v>3</v>
      </c>
    </row>
    <row r="72" spans="2:22" s="48" customFormat="1" ht="15.75">
      <c r="B72" s="95"/>
      <c r="C72" s="127" t="s">
        <v>91</v>
      </c>
      <c r="D72" s="144">
        <f>SUM(R72:R73)</f>
        <v>1730</v>
      </c>
      <c r="E72" s="52" t="s">
        <v>92</v>
      </c>
      <c r="F72" s="145">
        <v>818</v>
      </c>
      <c r="G72" s="96">
        <v>818</v>
      </c>
      <c r="H72" s="97"/>
      <c r="I72" s="97"/>
      <c r="J72" s="97"/>
      <c r="K72" s="97"/>
      <c r="L72" s="97"/>
      <c r="M72" s="97"/>
      <c r="N72" s="97"/>
      <c r="O72" s="97"/>
      <c r="P72" s="97"/>
      <c r="Q72" s="98"/>
      <c r="R72" s="146">
        <f>SUM(F72:Q72)</f>
        <v>1636</v>
      </c>
      <c r="S72" s="28"/>
      <c r="T72" s="30"/>
      <c r="U72" s="40">
        <f>SUM(U68:U71)</f>
        <v>64</v>
      </c>
      <c r="V72" s="149"/>
    </row>
    <row r="73" spans="2:21" s="48" customFormat="1" ht="15.75">
      <c r="B73" s="95"/>
      <c r="C73" s="79"/>
      <c r="D73" s="52"/>
      <c r="E73" s="52" t="s">
        <v>93</v>
      </c>
      <c r="F73" s="145">
        <v>47</v>
      </c>
      <c r="G73" s="96">
        <v>47</v>
      </c>
      <c r="H73" s="97"/>
      <c r="I73" s="97"/>
      <c r="J73" s="97"/>
      <c r="K73" s="97"/>
      <c r="L73" s="97"/>
      <c r="M73" s="97"/>
      <c r="N73" s="97"/>
      <c r="O73" s="97"/>
      <c r="P73" s="97"/>
      <c r="Q73" s="98"/>
      <c r="R73" s="146">
        <f>SUM(F73:Q73)</f>
        <v>94</v>
      </c>
      <c r="S73" s="150" t="s">
        <v>91</v>
      </c>
      <c r="T73" s="141" t="s">
        <v>22</v>
      </c>
      <c r="U73" s="142" t="s">
        <v>23</v>
      </c>
    </row>
    <row r="74" spans="2:21" s="48" customFormat="1" ht="15.75">
      <c r="B74" s="95"/>
      <c r="C74" s="79"/>
      <c r="D74" s="52"/>
      <c r="E74" s="52"/>
      <c r="F74" s="39"/>
      <c r="G74" s="39"/>
      <c r="H74" s="39"/>
      <c r="I74" s="39"/>
      <c r="J74" s="39"/>
      <c r="K74" s="39"/>
      <c r="L74" s="39"/>
      <c r="M74" s="39"/>
      <c r="N74" s="39"/>
      <c r="O74" s="39"/>
      <c r="P74" s="39"/>
      <c r="Q74" s="39"/>
      <c r="R74" s="40"/>
      <c r="S74" s="113" t="s">
        <v>94</v>
      </c>
      <c r="T74" s="30"/>
      <c r="U74" s="40"/>
    </row>
    <row r="75" spans="2:21" s="48" customFormat="1" ht="15.75">
      <c r="B75" s="95"/>
      <c r="C75" s="79"/>
      <c r="D75" s="52"/>
      <c r="E75" s="52"/>
      <c r="F75" s="39"/>
      <c r="G75" s="39"/>
      <c r="H75" s="39"/>
      <c r="I75" s="39"/>
      <c r="J75" s="39"/>
      <c r="K75" s="39"/>
      <c r="L75" s="39"/>
      <c r="M75" s="39"/>
      <c r="N75" s="39"/>
      <c r="O75" s="39"/>
      <c r="P75" s="39"/>
      <c r="Q75" s="39"/>
      <c r="R75" s="40"/>
      <c r="S75" s="83" t="s">
        <v>95</v>
      </c>
      <c r="T75" s="37">
        <v>0.15</v>
      </c>
      <c r="U75" s="40">
        <v>42</v>
      </c>
    </row>
    <row r="76" spans="2:21" s="48" customFormat="1" ht="15.75">
      <c r="B76" s="95"/>
      <c r="C76" s="79"/>
      <c r="D76" s="52"/>
      <c r="E76" s="52"/>
      <c r="F76" s="39"/>
      <c r="G76" s="39"/>
      <c r="H76" s="39"/>
      <c r="I76" s="39"/>
      <c r="J76" s="39"/>
      <c r="K76" s="39"/>
      <c r="L76" s="39"/>
      <c r="M76" s="39"/>
      <c r="N76" s="39"/>
      <c r="O76" s="39"/>
      <c r="P76" s="39"/>
      <c r="Q76" s="39"/>
      <c r="R76" s="40"/>
      <c r="S76" s="83" t="s">
        <v>96</v>
      </c>
      <c r="T76" s="37">
        <v>0.01</v>
      </c>
      <c r="U76" s="40">
        <v>5</v>
      </c>
    </row>
    <row r="77" spans="2:21" s="48" customFormat="1" ht="15.75">
      <c r="B77" s="95"/>
      <c r="C77" s="79"/>
      <c r="D77" s="52"/>
      <c r="E77" s="52"/>
      <c r="F77" s="39"/>
      <c r="G77" s="39"/>
      <c r="H77" s="39"/>
      <c r="I77" s="39"/>
      <c r="J77" s="39"/>
      <c r="K77" s="39"/>
      <c r="L77" s="39"/>
      <c r="M77" s="39"/>
      <c r="N77" s="39"/>
      <c r="O77" s="39"/>
      <c r="P77" s="39"/>
      <c r="Q77" s="39"/>
      <c r="R77" s="40"/>
      <c r="S77" s="83" t="s">
        <v>97</v>
      </c>
      <c r="T77" s="37">
        <v>0.01</v>
      </c>
      <c r="U77" s="40">
        <v>12</v>
      </c>
    </row>
    <row r="78" spans="2:21" s="48" customFormat="1" ht="15.75">
      <c r="B78" s="95"/>
      <c r="C78" s="79"/>
      <c r="D78" s="52"/>
      <c r="E78" s="52"/>
      <c r="F78" s="39"/>
      <c r="G78" s="39"/>
      <c r="H78" s="39"/>
      <c r="I78" s="39"/>
      <c r="J78" s="39"/>
      <c r="K78" s="39"/>
      <c r="L78" s="39"/>
      <c r="M78" s="39"/>
      <c r="N78" s="39"/>
      <c r="O78" s="39"/>
      <c r="P78" s="39"/>
      <c r="Q78" s="39"/>
      <c r="R78" s="40"/>
      <c r="S78" s="113" t="s">
        <v>98</v>
      </c>
      <c r="T78" s="37"/>
      <c r="U78" s="40"/>
    </row>
    <row r="79" spans="2:21" s="48" customFormat="1" ht="15.75">
      <c r="B79" s="95"/>
      <c r="C79" s="79"/>
      <c r="D79" s="52"/>
      <c r="E79" s="52"/>
      <c r="F79" s="39"/>
      <c r="G79" s="39"/>
      <c r="H79" s="39"/>
      <c r="I79" s="39"/>
      <c r="J79" s="39"/>
      <c r="K79" s="39"/>
      <c r="L79" s="39"/>
      <c r="M79" s="39"/>
      <c r="N79" s="39"/>
      <c r="O79" s="39"/>
      <c r="P79" s="39"/>
      <c r="Q79" s="39"/>
      <c r="R79" s="40"/>
      <c r="S79" s="83" t="s">
        <v>95</v>
      </c>
      <c r="T79" s="37">
        <v>0.15</v>
      </c>
      <c r="U79" s="151">
        <v>2.2</v>
      </c>
    </row>
    <row r="80" spans="2:21" s="48" customFormat="1" ht="15.75">
      <c r="B80" s="95"/>
      <c r="C80" s="79"/>
      <c r="D80" s="52"/>
      <c r="E80" s="52"/>
      <c r="F80" s="39"/>
      <c r="G80" s="39"/>
      <c r="H80" s="39"/>
      <c r="I80" s="39"/>
      <c r="J80" s="39"/>
      <c r="K80" s="39"/>
      <c r="L80" s="39"/>
      <c r="M80" s="39"/>
      <c r="N80" s="39"/>
      <c r="O80" s="39"/>
      <c r="P80" s="39"/>
      <c r="Q80" s="39"/>
      <c r="R80" s="40"/>
      <c r="S80" s="83" t="s">
        <v>96</v>
      </c>
      <c r="T80" s="37">
        <v>0.01</v>
      </c>
      <c r="U80" s="151">
        <v>0.2</v>
      </c>
    </row>
    <row r="81" spans="2:21" s="48" customFormat="1" ht="15.75">
      <c r="B81" s="95"/>
      <c r="C81" s="79"/>
      <c r="D81" s="52"/>
      <c r="E81" s="52"/>
      <c r="F81" s="39"/>
      <c r="G81" s="39"/>
      <c r="H81" s="39"/>
      <c r="I81" s="39"/>
      <c r="J81" s="39"/>
      <c r="K81" s="39"/>
      <c r="L81" s="39"/>
      <c r="M81" s="39"/>
      <c r="N81" s="39"/>
      <c r="O81" s="39"/>
      <c r="P81" s="39"/>
      <c r="Q81" s="39"/>
      <c r="R81" s="40"/>
      <c r="S81" s="83" t="s">
        <v>97</v>
      </c>
      <c r="T81" s="37">
        <v>0.01</v>
      </c>
      <c r="U81" s="152">
        <v>0.6</v>
      </c>
    </row>
    <row r="82" spans="2:21" s="48" customFormat="1" ht="15.75">
      <c r="B82" s="84"/>
      <c r="C82" s="127"/>
      <c r="D82" s="66"/>
      <c r="E82" s="127"/>
      <c r="F82" s="153"/>
      <c r="G82" s="153"/>
      <c r="H82" s="153"/>
      <c r="I82" s="153"/>
      <c r="J82" s="153"/>
      <c r="K82" s="153"/>
      <c r="L82" s="153"/>
      <c r="M82" s="153"/>
      <c r="N82" s="153"/>
      <c r="O82" s="153"/>
      <c r="P82" s="153"/>
      <c r="Q82" s="153"/>
      <c r="R82" s="46"/>
      <c r="S82" s="154"/>
      <c r="T82" s="68"/>
      <c r="U82" s="46">
        <f>SUM(U75:U81)</f>
        <v>62.00000000000001</v>
      </c>
    </row>
    <row r="83" spans="2:21" ht="18.75">
      <c r="B83" s="155"/>
      <c r="C83" s="9" t="s">
        <v>99</v>
      </c>
      <c r="D83" s="10"/>
      <c r="E83" s="10" t="s">
        <v>3</v>
      </c>
      <c r="F83" s="11">
        <f>K83+O83+U83</f>
        <v>1120</v>
      </c>
      <c r="G83" s="11"/>
      <c r="H83" s="12"/>
      <c r="I83" s="12"/>
      <c r="J83" s="10" t="s">
        <v>4</v>
      </c>
      <c r="K83" s="13">
        <f>R85</f>
        <v>1120</v>
      </c>
      <c r="L83" s="12"/>
      <c r="M83" s="14"/>
      <c r="N83" s="10" t="s">
        <v>5</v>
      </c>
      <c r="O83" s="13"/>
      <c r="P83" s="15"/>
      <c r="Q83" s="15"/>
      <c r="R83" s="11"/>
      <c r="S83" s="16" t="s">
        <v>6</v>
      </c>
      <c r="T83" s="17"/>
      <c r="U83" s="18"/>
    </row>
    <row r="84" spans="2:21" s="48" customFormat="1" ht="15.75">
      <c r="B84" s="95"/>
      <c r="C84" s="22"/>
      <c r="D84" s="21"/>
      <c r="E84" s="22"/>
      <c r="F84" s="23" t="s">
        <v>8</v>
      </c>
      <c r="G84" s="23" t="s">
        <v>9</v>
      </c>
      <c r="H84" s="23" t="s">
        <v>10</v>
      </c>
      <c r="I84" s="23" t="s">
        <v>11</v>
      </c>
      <c r="J84" s="23" t="s">
        <v>12</v>
      </c>
      <c r="K84" s="23" t="s">
        <v>13</v>
      </c>
      <c r="L84" s="23" t="s">
        <v>14</v>
      </c>
      <c r="M84" s="23" t="s">
        <v>15</v>
      </c>
      <c r="N84" s="23" t="s">
        <v>16</v>
      </c>
      <c r="O84" s="23" t="s">
        <v>17</v>
      </c>
      <c r="P84" s="23" t="s">
        <v>18</v>
      </c>
      <c r="Q84" s="23" t="s">
        <v>19</v>
      </c>
      <c r="R84" s="23" t="s">
        <v>20</v>
      </c>
      <c r="S84" s="20"/>
      <c r="T84" s="156"/>
      <c r="U84" s="157"/>
    </row>
    <row r="85" spans="2:21" s="48" customFormat="1" ht="15.75">
      <c r="B85" s="95"/>
      <c r="C85" s="127" t="s">
        <v>31</v>
      </c>
      <c r="D85" s="63">
        <f>R85</f>
        <v>1120</v>
      </c>
      <c r="E85" s="52" t="s">
        <v>100</v>
      </c>
      <c r="F85" s="31">
        <v>1120</v>
      </c>
      <c r="G85" s="32"/>
      <c r="H85" s="32"/>
      <c r="I85" s="32"/>
      <c r="J85" s="32"/>
      <c r="K85" s="32"/>
      <c r="L85" s="32"/>
      <c r="M85" s="32"/>
      <c r="N85" s="32"/>
      <c r="O85" s="32"/>
      <c r="P85" s="32"/>
      <c r="Q85" s="34"/>
      <c r="R85" s="35">
        <f>SUM(F85:Q85)</f>
        <v>1120</v>
      </c>
      <c r="S85" s="115"/>
      <c r="T85" s="37"/>
      <c r="U85" s="40"/>
    </row>
    <row r="86" spans="2:21" s="48" customFormat="1" ht="15.75">
      <c r="B86" s="84"/>
      <c r="C86" s="62"/>
      <c r="D86" s="66"/>
      <c r="E86" s="127"/>
      <c r="F86" s="153"/>
      <c r="G86" s="153"/>
      <c r="H86" s="153"/>
      <c r="I86" s="153"/>
      <c r="J86" s="153"/>
      <c r="K86" s="153"/>
      <c r="L86" s="153"/>
      <c r="M86" s="153"/>
      <c r="N86" s="153"/>
      <c r="O86" s="153"/>
      <c r="P86" s="153"/>
      <c r="Q86" s="153"/>
      <c r="R86" s="46"/>
      <c r="S86" s="140"/>
      <c r="T86" s="68"/>
      <c r="U86" s="46"/>
    </row>
    <row r="87" spans="2:21" s="48" customFormat="1" ht="18.75">
      <c r="B87" s="8" t="s">
        <v>101</v>
      </c>
      <c r="C87" s="49" t="s">
        <v>102</v>
      </c>
      <c r="D87" s="10"/>
      <c r="E87" s="10" t="s">
        <v>3</v>
      </c>
      <c r="F87" s="11">
        <f>K87+O87+U87</f>
        <v>460</v>
      </c>
      <c r="G87" s="11"/>
      <c r="H87" s="12"/>
      <c r="I87" s="12"/>
      <c r="J87" s="10" t="s">
        <v>4</v>
      </c>
      <c r="K87" s="13">
        <f>D89</f>
        <v>420</v>
      </c>
      <c r="L87" s="12"/>
      <c r="M87" s="14"/>
      <c r="N87" s="10" t="s">
        <v>5</v>
      </c>
      <c r="O87" s="13">
        <v>30</v>
      </c>
      <c r="P87" s="15"/>
      <c r="Q87" s="15"/>
      <c r="R87" s="158"/>
      <c r="S87" s="159" t="s">
        <v>6</v>
      </c>
      <c r="T87" s="17"/>
      <c r="U87" s="18">
        <f>SUM(U89:U91)</f>
        <v>10</v>
      </c>
    </row>
    <row r="88" spans="2:21" s="48" customFormat="1" ht="15.75">
      <c r="B88" s="19" t="s">
        <v>103</v>
      </c>
      <c r="C88" s="20"/>
      <c r="D88" s="21"/>
      <c r="E88" s="22"/>
      <c r="F88" s="23" t="s">
        <v>8</v>
      </c>
      <c r="G88" s="23" t="s">
        <v>9</v>
      </c>
      <c r="H88" s="23" t="s">
        <v>10</v>
      </c>
      <c r="I88" s="23" t="s">
        <v>11</v>
      </c>
      <c r="J88" s="23" t="s">
        <v>12</v>
      </c>
      <c r="K88" s="23" t="s">
        <v>13</v>
      </c>
      <c r="L88" s="23" t="s">
        <v>14</v>
      </c>
      <c r="M88" s="23" t="s">
        <v>15</v>
      </c>
      <c r="N88" s="23" t="s">
        <v>16</v>
      </c>
      <c r="O88" s="23" t="s">
        <v>17</v>
      </c>
      <c r="P88" s="23" t="s">
        <v>18</v>
      </c>
      <c r="Q88" s="23" t="s">
        <v>19</v>
      </c>
      <c r="R88" s="23" t="s">
        <v>20</v>
      </c>
      <c r="S88" s="20"/>
      <c r="T88" s="25" t="s">
        <v>22</v>
      </c>
      <c r="U88" s="26" t="s">
        <v>23</v>
      </c>
    </row>
    <row r="89" spans="2:21" s="48" customFormat="1" ht="15.75">
      <c r="B89" s="115"/>
      <c r="C89" s="135"/>
      <c r="D89" s="93">
        <f>SUM(R89:R89)</f>
        <v>420</v>
      </c>
      <c r="E89" s="52" t="s">
        <v>104</v>
      </c>
      <c r="F89" s="31">
        <v>420</v>
      </c>
      <c r="G89" s="32"/>
      <c r="H89" s="32"/>
      <c r="I89" s="32"/>
      <c r="J89" s="32"/>
      <c r="K89" s="32"/>
      <c r="L89" s="32"/>
      <c r="M89" s="32"/>
      <c r="N89" s="32"/>
      <c r="O89" s="32"/>
      <c r="P89" s="32"/>
      <c r="Q89" s="34"/>
      <c r="R89" s="35">
        <f>SUM(F89:Q89)</f>
        <v>420</v>
      </c>
      <c r="S89" s="83" t="s">
        <v>105</v>
      </c>
      <c r="T89" s="37">
        <v>0.03</v>
      </c>
      <c r="U89" s="40">
        <v>7</v>
      </c>
    </row>
    <row r="90" spans="2:21" s="48" customFormat="1" ht="15.75">
      <c r="B90" s="28"/>
      <c r="C90" s="160"/>
      <c r="D90" s="52"/>
      <c r="E90" s="79"/>
      <c r="F90" s="139"/>
      <c r="G90" s="139"/>
      <c r="H90" s="139"/>
      <c r="I90" s="139"/>
      <c r="J90" s="139"/>
      <c r="K90" s="139"/>
      <c r="L90" s="139"/>
      <c r="M90" s="139"/>
      <c r="N90" s="139"/>
      <c r="O90" s="139"/>
      <c r="P90" s="139"/>
      <c r="Q90" s="139"/>
      <c r="R90" s="40"/>
      <c r="S90" s="83" t="s">
        <v>106</v>
      </c>
      <c r="T90" s="37">
        <v>0.01</v>
      </c>
      <c r="U90" s="40">
        <v>2</v>
      </c>
    </row>
    <row r="91" spans="2:21" s="48" customFormat="1" ht="15.75">
      <c r="B91" s="42"/>
      <c r="C91" s="135"/>
      <c r="D91" s="66"/>
      <c r="E91" s="127"/>
      <c r="F91" s="153"/>
      <c r="G91" s="153"/>
      <c r="H91" s="153"/>
      <c r="I91" s="153"/>
      <c r="J91" s="153"/>
      <c r="K91" s="153"/>
      <c r="L91" s="153"/>
      <c r="M91" s="153"/>
      <c r="N91" s="153"/>
      <c r="O91" s="153"/>
      <c r="P91" s="153"/>
      <c r="Q91" s="153"/>
      <c r="R91" s="46"/>
      <c r="S91" s="154" t="s">
        <v>107</v>
      </c>
      <c r="T91" s="68">
        <v>0.01</v>
      </c>
      <c r="U91" s="46">
        <v>1</v>
      </c>
    </row>
    <row r="92" spans="2:21" ht="18.75">
      <c r="B92" s="129" t="s">
        <v>108</v>
      </c>
      <c r="C92" s="161" t="s">
        <v>109</v>
      </c>
      <c r="D92" s="69"/>
      <c r="E92" s="69" t="s">
        <v>3</v>
      </c>
      <c r="F92" s="70">
        <f>K92+O92+U92</f>
        <v>1483500</v>
      </c>
      <c r="G92" s="70"/>
      <c r="H92" s="71"/>
      <c r="I92" s="71"/>
      <c r="J92" s="69" t="s">
        <v>4</v>
      </c>
      <c r="K92" s="72">
        <f>K95+K98+D93</f>
        <v>1406080</v>
      </c>
      <c r="L92" s="71"/>
      <c r="M92" s="73"/>
      <c r="N92" s="69" t="s">
        <v>5</v>
      </c>
      <c r="O92" s="72">
        <v>74175</v>
      </c>
      <c r="P92" s="74"/>
      <c r="Q92" s="74"/>
      <c r="R92" s="70"/>
      <c r="S92" s="131" t="s">
        <v>6</v>
      </c>
      <c r="T92" s="132"/>
      <c r="U92" s="133">
        <f>U95+U98+U93</f>
        <v>3245</v>
      </c>
    </row>
    <row r="93" spans="2:21" s="48" customFormat="1" ht="15.75">
      <c r="B93" s="19" t="s">
        <v>110</v>
      </c>
      <c r="C93" s="162" t="s">
        <v>111</v>
      </c>
      <c r="D93" s="51">
        <f>SUM(R94:R94)</f>
        <v>0</v>
      </c>
      <c r="E93" s="163"/>
      <c r="F93" s="23" t="s">
        <v>8</v>
      </c>
      <c r="G93" s="23" t="s">
        <v>9</v>
      </c>
      <c r="H93" s="23" t="s">
        <v>10</v>
      </c>
      <c r="I93" s="23" t="s">
        <v>11</v>
      </c>
      <c r="J93" s="23" t="s">
        <v>12</v>
      </c>
      <c r="K93" s="23" t="s">
        <v>13</v>
      </c>
      <c r="L93" s="23" t="s">
        <v>14</v>
      </c>
      <c r="M93" s="23" t="s">
        <v>15</v>
      </c>
      <c r="N93" s="23" t="s">
        <v>16</v>
      </c>
      <c r="O93" s="23" t="s">
        <v>17</v>
      </c>
      <c r="P93" s="23" t="s">
        <v>18</v>
      </c>
      <c r="Q93" s="23" t="s">
        <v>19</v>
      </c>
      <c r="R93" s="23" t="s">
        <v>20</v>
      </c>
      <c r="S93" s="20"/>
      <c r="T93" s="156"/>
      <c r="U93" s="164"/>
    </row>
    <row r="94" spans="2:21" s="48" customFormat="1" ht="15.75">
      <c r="B94" s="19" t="s">
        <v>112</v>
      </c>
      <c r="C94" s="113"/>
      <c r="D94" s="29"/>
      <c r="E94" s="52"/>
      <c r="F94" s="165"/>
      <c r="G94" s="165"/>
      <c r="H94" s="165"/>
      <c r="I94" s="166"/>
      <c r="J94" s="31"/>
      <c r="K94" s="32"/>
      <c r="L94" s="32"/>
      <c r="M94" s="32"/>
      <c r="N94" s="32"/>
      <c r="O94" s="32"/>
      <c r="P94" s="32"/>
      <c r="Q94" s="34"/>
      <c r="R94" s="166">
        <f>SUM(F94:Q94)</f>
        <v>0</v>
      </c>
      <c r="S94" s="28"/>
      <c r="T94" s="60"/>
      <c r="U94" s="61"/>
    </row>
    <row r="95" spans="2:21" ht="18.75">
      <c r="B95" s="19"/>
      <c r="C95" s="49" t="s">
        <v>113</v>
      </c>
      <c r="D95" s="10"/>
      <c r="E95" s="10" t="s">
        <v>3</v>
      </c>
      <c r="F95" s="11">
        <f>K95+O95+U95</f>
        <v>133886</v>
      </c>
      <c r="G95" s="11"/>
      <c r="H95" s="12"/>
      <c r="I95" s="12"/>
      <c r="J95" s="10" t="s">
        <v>4</v>
      </c>
      <c r="K95" s="13">
        <f>R97</f>
        <v>133886</v>
      </c>
      <c r="L95" s="12"/>
      <c r="M95" s="14"/>
      <c r="N95" s="10" t="s">
        <v>5</v>
      </c>
      <c r="O95" s="13"/>
      <c r="P95" s="15"/>
      <c r="Q95" s="15"/>
      <c r="R95" s="11"/>
      <c r="S95" s="16" t="s">
        <v>6</v>
      </c>
      <c r="T95" s="17"/>
      <c r="U95" s="18"/>
    </row>
    <row r="96" spans="2:21" s="48" customFormat="1" ht="15.75">
      <c r="B96" s="19"/>
      <c r="C96" s="20"/>
      <c r="D96" s="21"/>
      <c r="E96" s="22"/>
      <c r="F96" s="23" t="s">
        <v>8</v>
      </c>
      <c r="G96" s="23" t="s">
        <v>9</v>
      </c>
      <c r="H96" s="23" t="s">
        <v>10</v>
      </c>
      <c r="I96" s="23" t="s">
        <v>11</v>
      </c>
      <c r="J96" s="23" t="s">
        <v>12</v>
      </c>
      <c r="K96" s="23" t="s">
        <v>13</v>
      </c>
      <c r="L96" s="23" t="s">
        <v>14</v>
      </c>
      <c r="M96" s="23" t="s">
        <v>15</v>
      </c>
      <c r="N96" s="23" t="s">
        <v>16</v>
      </c>
      <c r="O96" s="23" t="s">
        <v>17</v>
      </c>
      <c r="P96" s="23" t="s">
        <v>18</v>
      </c>
      <c r="Q96" s="23" t="s">
        <v>19</v>
      </c>
      <c r="R96" s="23" t="s">
        <v>20</v>
      </c>
      <c r="S96" s="20"/>
      <c r="T96" s="156"/>
      <c r="U96" s="157"/>
    </row>
    <row r="97" spans="2:21" s="48" customFormat="1" ht="15.75">
      <c r="B97" s="84"/>
      <c r="C97" s="135" t="s">
        <v>30</v>
      </c>
      <c r="D97" s="52"/>
      <c r="E97" s="52" t="s">
        <v>33</v>
      </c>
      <c r="F97" s="31">
        <v>64935</v>
      </c>
      <c r="G97" s="32"/>
      <c r="H97" s="34"/>
      <c r="I97" s="31">
        <v>27848</v>
      </c>
      <c r="J97" s="32"/>
      <c r="K97" s="34"/>
      <c r="L97" s="31">
        <v>11916</v>
      </c>
      <c r="M97" s="32"/>
      <c r="N97" s="34"/>
      <c r="O97" s="31">
        <v>29187</v>
      </c>
      <c r="P97" s="32"/>
      <c r="Q97" s="34"/>
      <c r="R97" s="35">
        <f>SUM(F97:Q97)</f>
        <v>133886</v>
      </c>
      <c r="S97" s="140"/>
      <c r="T97" s="68"/>
      <c r="U97" s="46"/>
    </row>
    <row r="98" spans="2:21" ht="18.75">
      <c r="B98" s="155"/>
      <c r="C98" s="49" t="s">
        <v>114</v>
      </c>
      <c r="D98" s="10"/>
      <c r="E98" s="10" t="s">
        <v>3</v>
      </c>
      <c r="F98" s="11">
        <f>K98+U98</f>
        <v>1275439</v>
      </c>
      <c r="G98" s="11"/>
      <c r="H98" s="12"/>
      <c r="I98" s="12"/>
      <c r="J98" s="10" t="s">
        <v>4</v>
      </c>
      <c r="K98" s="13">
        <f>D100+D104</f>
        <v>1272194</v>
      </c>
      <c r="L98" s="12"/>
      <c r="M98" s="14"/>
      <c r="N98" s="10" t="s">
        <v>5</v>
      </c>
      <c r="O98" s="13"/>
      <c r="P98" s="15"/>
      <c r="Q98" s="15"/>
      <c r="R98" s="11"/>
      <c r="S98" s="16" t="s">
        <v>6</v>
      </c>
      <c r="T98" s="17"/>
      <c r="U98" s="18">
        <f>+U108+U103</f>
        <v>3245</v>
      </c>
    </row>
    <row r="99" spans="2:21" s="48" customFormat="1" ht="15.75">
      <c r="B99" s="27"/>
      <c r="C99" s="20"/>
      <c r="D99" s="21"/>
      <c r="E99" s="22"/>
      <c r="F99" s="23" t="s">
        <v>8</v>
      </c>
      <c r="G99" s="23" t="s">
        <v>9</v>
      </c>
      <c r="H99" s="23" t="s">
        <v>10</v>
      </c>
      <c r="I99" s="23" t="s">
        <v>11</v>
      </c>
      <c r="J99" s="23" t="s">
        <v>12</v>
      </c>
      <c r="K99" s="23" t="s">
        <v>13</v>
      </c>
      <c r="L99" s="23" t="s">
        <v>14</v>
      </c>
      <c r="M99" s="23" t="s">
        <v>15</v>
      </c>
      <c r="N99" s="23" t="s">
        <v>16</v>
      </c>
      <c r="O99" s="23" t="s">
        <v>17</v>
      </c>
      <c r="P99" s="23" t="s">
        <v>18</v>
      </c>
      <c r="Q99" s="23" t="s">
        <v>19</v>
      </c>
      <c r="R99" s="23" t="s">
        <v>20</v>
      </c>
      <c r="S99" s="24" t="s">
        <v>30</v>
      </c>
      <c r="T99" s="141" t="s">
        <v>22</v>
      </c>
      <c r="U99" s="142" t="s">
        <v>23</v>
      </c>
    </row>
    <row r="100" spans="2:21" s="48" customFormat="1" ht="15.75">
      <c r="B100" s="27"/>
      <c r="C100" s="135" t="s">
        <v>30</v>
      </c>
      <c r="D100" s="63">
        <f>SUM(R100:R102)</f>
        <v>1202920</v>
      </c>
      <c r="E100" s="52" t="s">
        <v>115</v>
      </c>
      <c r="F100" s="31">
        <v>16551</v>
      </c>
      <c r="G100" s="32"/>
      <c r="H100" s="34"/>
      <c r="I100" s="31">
        <v>16551</v>
      </c>
      <c r="J100" s="32"/>
      <c r="K100" s="34"/>
      <c r="L100" s="31">
        <v>9459</v>
      </c>
      <c r="M100" s="32"/>
      <c r="N100" s="34"/>
      <c r="O100" s="31">
        <v>4729</v>
      </c>
      <c r="P100" s="32"/>
      <c r="Q100" s="34"/>
      <c r="R100" s="35">
        <f>SUM(F100:Q100)</f>
        <v>47290</v>
      </c>
      <c r="S100" s="83" t="s">
        <v>116</v>
      </c>
      <c r="T100" s="37">
        <v>0.05</v>
      </c>
      <c r="U100" s="40">
        <v>877</v>
      </c>
    </row>
    <row r="101" spans="2:21" s="48" customFormat="1" ht="15.75">
      <c r="B101" s="27"/>
      <c r="C101" s="160"/>
      <c r="D101" s="57"/>
      <c r="E101" s="52" t="s">
        <v>117</v>
      </c>
      <c r="F101" s="31">
        <v>407463</v>
      </c>
      <c r="G101" s="32"/>
      <c r="H101" s="34"/>
      <c r="I101" s="31">
        <v>405428</v>
      </c>
      <c r="J101" s="32"/>
      <c r="K101" s="34"/>
      <c r="L101" s="31">
        <v>150000</v>
      </c>
      <c r="M101" s="32"/>
      <c r="N101" s="34"/>
      <c r="O101" s="31">
        <v>50678</v>
      </c>
      <c r="P101" s="32"/>
      <c r="Q101" s="34"/>
      <c r="R101" s="35">
        <f>SUM(F101:Q101)</f>
        <v>1013569</v>
      </c>
      <c r="S101" s="83" t="s">
        <v>118</v>
      </c>
      <c r="T101" s="37">
        <v>0.05</v>
      </c>
      <c r="U101" s="40">
        <v>122</v>
      </c>
    </row>
    <row r="102" spans="2:21" s="48" customFormat="1" ht="15.75">
      <c r="B102" s="27"/>
      <c r="C102" s="160"/>
      <c r="D102" s="57"/>
      <c r="E102" s="52" t="s">
        <v>119</v>
      </c>
      <c r="F102" s="31">
        <v>46881</v>
      </c>
      <c r="G102" s="32"/>
      <c r="H102" s="34"/>
      <c r="I102" s="31">
        <v>56824</v>
      </c>
      <c r="J102" s="32"/>
      <c r="K102" s="34"/>
      <c r="L102" s="31">
        <v>31253</v>
      </c>
      <c r="M102" s="32"/>
      <c r="N102" s="34"/>
      <c r="O102" s="31">
        <v>7103</v>
      </c>
      <c r="P102" s="32"/>
      <c r="Q102" s="34"/>
      <c r="R102" s="35">
        <f>SUM(F102:Q102)</f>
        <v>142061</v>
      </c>
      <c r="S102" s="83" t="s">
        <v>120</v>
      </c>
      <c r="T102" s="37">
        <v>0.05</v>
      </c>
      <c r="U102" s="46">
        <v>1054</v>
      </c>
    </row>
    <row r="103" spans="2:21" s="48" customFormat="1" ht="15.75">
      <c r="B103" s="27"/>
      <c r="C103" s="160"/>
      <c r="D103" s="52"/>
      <c r="E103" s="79"/>
      <c r="F103" s="39"/>
      <c r="G103" s="39"/>
      <c r="H103" s="39"/>
      <c r="I103" s="39"/>
      <c r="J103" s="39"/>
      <c r="K103" s="39"/>
      <c r="L103" s="39"/>
      <c r="M103" s="39"/>
      <c r="N103" s="39"/>
      <c r="O103" s="39"/>
      <c r="P103" s="39"/>
      <c r="Q103" s="39"/>
      <c r="R103" s="40"/>
      <c r="S103" s="115"/>
      <c r="T103" s="37"/>
      <c r="U103" s="40">
        <f>SUM(U100:U102)</f>
        <v>2053</v>
      </c>
    </row>
    <row r="104" spans="2:21" s="48" customFormat="1" ht="15.75">
      <c r="B104" s="27"/>
      <c r="C104" s="135" t="s">
        <v>31</v>
      </c>
      <c r="D104" s="63">
        <f>SUM(R104:R114)</f>
        <v>69274</v>
      </c>
      <c r="E104" s="52" t="s">
        <v>39</v>
      </c>
      <c r="F104" s="31">
        <v>174</v>
      </c>
      <c r="G104" s="32"/>
      <c r="H104" s="34"/>
      <c r="I104" s="31">
        <v>669</v>
      </c>
      <c r="J104" s="32"/>
      <c r="K104" s="34"/>
      <c r="L104" s="31">
        <v>669</v>
      </c>
      <c r="M104" s="32"/>
      <c r="N104" s="34"/>
      <c r="O104" s="31">
        <v>335</v>
      </c>
      <c r="P104" s="32"/>
      <c r="Q104" s="34"/>
      <c r="R104" s="82">
        <f aca="true" t="shared" si="2" ref="R104:R114">SUM(F104:Q104)</f>
        <v>1847</v>
      </c>
      <c r="S104" s="150" t="s">
        <v>31</v>
      </c>
      <c r="T104" s="37"/>
      <c r="U104" s="40"/>
    </row>
    <row r="105" spans="2:21" s="48" customFormat="1" ht="15.75">
      <c r="B105" s="27"/>
      <c r="C105" s="160"/>
      <c r="D105" s="57"/>
      <c r="E105" s="52" t="s">
        <v>40</v>
      </c>
      <c r="F105" s="31">
        <v>1004</v>
      </c>
      <c r="G105" s="32"/>
      <c r="H105" s="34"/>
      <c r="I105" s="31">
        <v>1339</v>
      </c>
      <c r="J105" s="32"/>
      <c r="K105" s="34"/>
      <c r="L105" s="31">
        <v>335</v>
      </c>
      <c r="M105" s="32"/>
      <c r="N105" s="34"/>
      <c r="O105" s="31">
        <v>669</v>
      </c>
      <c r="P105" s="32"/>
      <c r="Q105" s="34"/>
      <c r="R105" s="35">
        <f t="shared" si="2"/>
        <v>3347</v>
      </c>
      <c r="S105" s="83" t="s">
        <v>121</v>
      </c>
      <c r="T105" s="37">
        <v>0.05</v>
      </c>
      <c r="U105" s="40">
        <v>47</v>
      </c>
    </row>
    <row r="106" spans="2:21" s="48" customFormat="1" ht="15.75">
      <c r="B106" s="27"/>
      <c r="C106" s="30"/>
      <c r="D106" s="167"/>
      <c r="E106" s="52" t="s">
        <v>46</v>
      </c>
      <c r="F106" s="31">
        <v>7779</v>
      </c>
      <c r="G106" s="32"/>
      <c r="H106" s="32"/>
      <c r="I106" s="32"/>
      <c r="J106" s="32"/>
      <c r="K106" s="32"/>
      <c r="L106" s="32"/>
      <c r="M106" s="32"/>
      <c r="N106" s="32"/>
      <c r="O106" s="34"/>
      <c r="P106" s="31">
        <v>697</v>
      </c>
      <c r="Q106" s="34"/>
      <c r="R106" s="35">
        <f t="shared" si="2"/>
        <v>8476</v>
      </c>
      <c r="S106" s="83" t="s">
        <v>122</v>
      </c>
      <c r="T106" s="37">
        <v>0.05</v>
      </c>
      <c r="U106" s="40">
        <v>90</v>
      </c>
    </row>
    <row r="107" spans="2:21" s="48" customFormat="1" ht="15.75">
      <c r="B107" s="27"/>
      <c r="C107" s="160"/>
      <c r="D107" s="52"/>
      <c r="E107" s="52" t="s">
        <v>47</v>
      </c>
      <c r="F107" s="31">
        <v>14650</v>
      </c>
      <c r="G107" s="32"/>
      <c r="H107" s="32"/>
      <c r="I107" s="32"/>
      <c r="J107" s="32"/>
      <c r="K107" s="32"/>
      <c r="L107" s="32"/>
      <c r="M107" s="32"/>
      <c r="N107" s="32"/>
      <c r="O107" s="34"/>
      <c r="P107" s="31">
        <v>1628</v>
      </c>
      <c r="Q107" s="34"/>
      <c r="R107" s="35">
        <f t="shared" si="2"/>
        <v>16278</v>
      </c>
      <c r="S107" s="83" t="s">
        <v>123</v>
      </c>
      <c r="T107" s="37">
        <v>0.05</v>
      </c>
      <c r="U107" s="46">
        <v>1055</v>
      </c>
    </row>
    <row r="108" spans="2:21" s="48" customFormat="1" ht="15.75">
      <c r="B108" s="27"/>
      <c r="C108" s="113"/>
      <c r="D108" s="52"/>
      <c r="E108" s="52" t="s">
        <v>55</v>
      </c>
      <c r="F108" s="31">
        <v>3065</v>
      </c>
      <c r="G108" s="32"/>
      <c r="H108" s="34"/>
      <c r="I108" s="31">
        <v>1533</v>
      </c>
      <c r="J108" s="32"/>
      <c r="K108" s="34"/>
      <c r="L108" s="31">
        <v>1533</v>
      </c>
      <c r="M108" s="32"/>
      <c r="N108" s="34"/>
      <c r="O108" s="31">
        <v>1533</v>
      </c>
      <c r="P108" s="32"/>
      <c r="Q108" s="34"/>
      <c r="R108" s="35">
        <f t="shared" si="2"/>
        <v>7664</v>
      </c>
      <c r="S108" s="115"/>
      <c r="T108" s="37"/>
      <c r="U108" s="40">
        <f>SUM(U105:U107)</f>
        <v>1192</v>
      </c>
    </row>
    <row r="109" spans="2:21" s="48" customFormat="1" ht="15.75">
      <c r="B109" s="27"/>
      <c r="C109" s="113"/>
      <c r="D109" s="52"/>
      <c r="E109" s="52" t="s">
        <v>56</v>
      </c>
      <c r="F109" s="31">
        <v>6</v>
      </c>
      <c r="G109" s="32"/>
      <c r="H109" s="34"/>
      <c r="I109" s="31">
        <v>15</v>
      </c>
      <c r="J109" s="32"/>
      <c r="K109" s="34"/>
      <c r="L109" s="31">
        <v>6</v>
      </c>
      <c r="M109" s="32"/>
      <c r="N109" s="34"/>
      <c r="O109" s="31">
        <v>3</v>
      </c>
      <c r="P109" s="32"/>
      <c r="Q109" s="34"/>
      <c r="R109" s="35">
        <f t="shared" si="2"/>
        <v>30</v>
      </c>
      <c r="S109" s="115"/>
      <c r="T109" s="37"/>
      <c r="U109" s="40"/>
    </row>
    <row r="110" spans="2:21" s="48" customFormat="1" ht="15.75">
      <c r="B110" s="27"/>
      <c r="C110" s="113"/>
      <c r="D110" s="52"/>
      <c r="E110" s="52" t="s">
        <v>57</v>
      </c>
      <c r="F110" s="31">
        <v>50</v>
      </c>
      <c r="G110" s="32"/>
      <c r="H110" s="34"/>
      <c r="I110" s="31">
        <v>125</v>
      </c>
      <c r="J110" s="32"/>
      <c r="K110" s="34"/>
      <c r="L110" s="31">
        <v>50</v>
      </c>
      <c r="M110" s="32"/>
      <c r="N110" s="34"/>
      <c r="O110" s="31">
        <v>25</v>
      </c>
      <c r="P110" s="32"/>
      <c r="Q110" s="34"/>
      <c r="R110" s="35">
        <f t="shared" si="2"/>
        <v>250</v>
      </c>
      <c r="S110" s="115"/>
      <c r="T110" s="37"/>
      <c r="U110" s="40"/>
    </row>
    <row r="111" spans="2:21" s="48" customFormat="1" ht="15.75">
      <c r="B111" s="27"/>
      <c r="C111" s="113"/>
      <c r="D111" s="52"/>
      <c r="E111" s="52" t="s">
        <v>58</v>
      </c>
      <c r="F111" s="31">
        <v>3266</v>
      </c>
      <c r="G111" s="32"/>
      <c r="H111" s="34"/>
      <c r="I111" s="31">
        <v>8165</v>
      </c>
      <c r="J111" s="32"/>
      <c r="K111" s="34"/>
      <c r="L111" s="31">
        <v>3266</v>
      </c>
      <c r="M111" s="32"/>
      <c r="N111" s="34"/>
      <c r="O111" s="31">
        <v>1632</v>
      </c>
      <c r="P111" s="32"/>
      <c r="Q111" s="34"/>
      <c r="R111" s="35">
        <f t="shared" si="2"/>
        <v>16329</v>
      </c>
      <c r="S111" s="115"/>
      <c r="T111" s="37"/>
      <c r="U111" s="40"/>
    </row>
    <row r="112" spans="2:21" s="48" customFormat="1" ht="15.75">
      <c r="B112" s="95"/>
      <c r="C112" s="113"/>
      <c r="D112" s="52"/>
      <c r="E112" s="52" t="s">
        <v>59</v>
      </c>
      <c r="F112" s="31">
        <v>74</v>
      </c>
      <c r="G112" s="32"/>
      <c r="H112" s="34"/>
      <c r="I112" s="31">
        <v>184</v>
      </c>
      <c r="J112" s="32"/>
      <c r="K112" s="34"/>
      <c r="L112" s="31">
        <v>74</v>
      </c>
      <c r="M112" s="32"/>
      <c r="N112" s="34"/>
      <c r="O112" s="31">
        <v>36</v>
      </c>
      <c r="P112" s="32"/>
      <c r="Q112" s="34"/>
      <c r="R112" s="35">
        <f t="shared" si="2"/>
        <v>368</v>
      </c>
      <c r="S112" s="28"/>
      <c r="T112" s="30"/>
      <c r="U112" s="56"/>
    </row>
    <row r="113" spans="2:21" s="48" customFormat="1" ht="15.75">
      <c r="B113" s="28"/>
      <c r="C113" s="168" t="s">
        <v>124</v>
      </c>
      <c r="D113" s="63">
        <f>SUM(R113:R114)</f>
        <v>14685</v>
      </c>
      <c r="E113" s="52" t="s">
        <v>125</v>
      </c>
      <c r="F113" s="31">
        <v>5110</v>
      </c>
      <c r="G113" s="32"/>
      <c r="H113" s="34"/>
      <c r="I113" s="31">
        <v>1278</v>
      </c>
      <c r="J113" s="32"/>
      <c r="K113" s="34"/>
      <c r="L113" s="31">
        <v>1278</v>
      </c>
      <c r="M113" s="32"/>
      <c r="N113" s="34"/>
      <c r="O113" s="31">
        <v>5110</v>
      </c>
      <c r="P113" s="32"/>
      <c r="Q113" s="34"/>
      <c r="R113" s="35">
        <f t="shared" si="2"/>
        <v>12776</v>
      </c>
      <c r="S113" s="28"/>
      <c r="T113" s="30"/>
      <c r="U113" s="56"/>
    </row>
    <row r="114" spans="2:21" s="48" customFormat="1" ht="15.75">
      <c r="B114" s="84"/>
      <c r="C114" s="42"/>
      <c r="D114" s="43"/>
      <c r="E114" s="66" t="s">
        <v>126</v>
      </c>
      <c r="F114" s="31">
        <v>764</v>
      </c>
      <c r="G114" s="32"/>
      <c r="H114" s="34"/>
      <c r="I114" s="31">
        <v>191</v>
      </c>
      <c r="J114" s="32"/>
      <c r="K114" s="34"/>
      <c r="L114" s="31">
        <v>191</v>
      </c>
      <c r="M114" s="32"/>
      <c r="N114" s="34"/>
      <c r="O114" s="31">
        <v>763</v>
      </c>
      <c r="P114" s="32"/>
      <c r="Q114" s="34"/>
      <c r="R114" s="35">
        <f t="shared" si="2"/>
        <v>1909</v>
      </c>
      <c r="S114" s="42"/>
      <c r="T114" s="44"/>
      <c r="U114" s="169"/>
    </row>
    <row r="115" spans="2:21" ht="18.75">
      <c r="B115" s="8" t="s">
        <v>127</v>
      </c>
      <c r="C115" s="49" t="s">
        <v>128</v>
      </c>
      <c r="D115" s="10"/>
      <c r="E115" s="10" t="s">
        <v>3</v>
      </c>
      <c r="F115" s="11">
        <f>K115+O115+U115</f>
        <v>2215</v>
      </c>
      <c r="G115" s="11"/>
      <c r="H115" s="12"/>
      <c r="I115" s="12"/>
      <c r="J115" s="10" t="s">
        <v>4</v>
      </c>
      <c r="K115" s="13">
        <f>D117+D120</f>
        <v>2100</v>
      </c>
      <c r="L115" s="12"/>
      <c r="M115" s="14"/>
      <c r="N115" s="10" t="s">
        <v>5</v>
      </c>
      <c r="O115" s="13">
        <v>70</v>
      </c>
      <c r="P115" s="15"/>
      <c r="Q115" s="15"/>
      <c r="R115" s="11"/>
      <c r="S115" s="16" t="s">
        <v>6</v>
      </c>
      <c r="T115" s="17"/>
      <c r="U115" s="18">
        <f>U120+U125</f>
        <v>45</v>
      </c>
    </row>
    <row r="116" spans="2:21" s="48" customFormat="1" ht="15.75">
      <c r="B116" s="19" t="s">
        <v>129</v>
      </c>
      <c r="C116" s="170"/>
      <c r="D116" s="21"/>
      <c r="E116" s="22"/>
      <c r="F116" s="23" t="s">
        <v>8</v>
      </c>
      <c r="G116" s="23" t="s">
        <v>9</v>
      </c>
      <c r="H116" s="23" t="s">
        <v>10</v>
      </c>
      <c r="I116" s="23" t="s">
        <v>11</v>
      </c>
      <c r="J116" s="23" t="s">
        <v>12</v>
      </c>
      <c r="K116" s="23" t="s">
        <v>13</v>
      </c>
      <c r="L116" s="23" t="s">
        <v>14</v>
      </c>
      <c r="M116" s="23" t="s">
        <v>15</v>
      </c>
      <c r="N116" s="23" t="s">
        <v>16</v>
      </c>
      <c r="O116" s="23" t="s">
        <v>17</v>
      </c>
      <c r="P116" s="23" t="s">
        <v>18</v>
      </c>
      <c r="Q116" s="23" t="s">
        <v>19</v>
      </c>
      <c r="R116" s="23" t="s">
        <v>20</v>
      </c>
      <c r="S116" s="81" t="s">
        <v>30</v>
      </c>
      <c r="T116" s="25" t="s">
        <v>22</v>
      </c>
      <c r="U116" s="26" t="s">
        <v>23</v>
      </c>
    </row>
    <row r="117" spans="2:21" s="48" customFormat="1" ht="15.75">
      <c r="B117" s="19"/>
      <c r="C117" s="135" t="s">
        <v>30</v>
      </c>
      <c r="D117" s="63">
        <f>SUM(R117:R118)</f>
        <v>1407</v>
      </c>
      <c r="E117" s="52" t="s">
        <v>46</v>
      </c>
      <c r="F117" s="31"/>
      <c r="G117" s="32"/>
      <c r="H117" s="34"/>
      <c r="I117" s="31">
        <v>141</v>
      </c>
      <c r="J117" s="32"/>
      <c r="K117" s="34"/>
      <c r="L117" s="31">
        <v>84</v>
      </c>
      <c r="M117" s="32"/>
      <c r="N117" s="32"/>
      <c r="O117" s="31">
        <v>56</v>
      </c>
      <c r="P117" s="32"/>
      <c r="Q117" s="34"/>
      <c r="R117" s="35">
        <f>SUM(F117:Q117)</f>
        <v>281</v>
      </c>
      <c r="S117" s="83" t="s">
        <v>130</v>
      </c>
      <c r="T117" s="37">
        <v>0.1</v>
      </c>
      <c r="U117" s="40">
        <v>15</v>
      </c>
    </row>
    <row r="118" spans="2:21" s="48" customFormat="1" ht="15.75">
      <c r="B118" s="19"/>
      <c r="C118" s="55"/>
      <c r="D118" s="137"/>
      <c r="E118" s="52" t="s">
        <v>47</v>
      </c>
      <c r="F118" s="31"/>
      <c r="G118" s="32"/>
      <c r="H118" s="34"/>
      <c r="I118" s="31">
        <v>563</v>
      </c>
      <c r="J118" s="32"/>
      <c r="K118" s="34"/>
      <c r="L118" s="31">
        <v>338</v>
      </c>
      <c r="M118" s="32"/>
      <c r="N118" s="32"/>
      <c r="O118" s="31">
        <v>225</v>
      </c>
      <c r="P118" s="32"/>
      <c r="Q118" s="34"/>
      <c r="R118" s="35">
        <f>SUM(F118:Q118)</f>
        <v>1126</v>
      </c>
      <c r="S118" s="83" t="s">
        <v>73</v>
      </c>
      <c r="T118" s="37">
        <v>0.15</v>
      </c>
      <c r="U118" s="40">
        <v>14</v>
      </c>
    </row>
    <row r="119" spans="2:21" s="48" customFormat="1" ht="15.75">
      <c r="B119" s="19"/>
      <c r="C119" s="55"/>
      <c r="D119" s="137"/>
      <c r="E119" s="52"/>
      <c r="F119" s="39"/>
      <c r="G119" s="39"/>
      <c r="H119" s="39"/>
      <c r="I119" s="39"/>
      <c r="J119" s="39"/>
      <c r="K119" s="39"/>
      <c r="L119" s="39"/>
      <c r="M119" s="39"/>
      <c r="N119" s="39"/>
      <c r="O119" s="39"/>
      <c r="P119" s="39"/>
      <c r="Q119" s="39"/>
      <c r="R119" s="40"/>
      <c r="S119" s="83" t="s">
        <v>71</v>
      </c>
      <c r="T119" s="37">
        <v>0.01</v>
      </c>
      <c r="U119" s="46">
        <v>1</v>
      </c>
    </row>
    <row r="120" spans="2:21" s="48" customFormat="1" ht="15.75">
      <c r="B120" s="19"/>
      <c r="C120" s="135" t="s">
        <v>31</v>
      </c>
      <c r="D120" s="63">
        <f>SUM(R120:R121)</f>
        <v>693</v>
      </c>
      <c r="E120" s="52" t="s">
        <v>46</v>
      </c>
      <c r="F120" s="31"/>
      <c r="G120" s="32"/>
      <c r="H120" s="34"/>
      <c r="I120" s="31">
        <v>137</v>
      </c>
      <c r="J120" s="32"/>
      <c r="K120" s="34"/>
      <c r="L120" s="31">
        <v>82</v>
      </c>
      <c r="M120" s="32"/>
      <c r="N120" s="32"/>
      <c r="O120" s="31">
        <v>55</v>
      </c>
      <c r="P120" s="32"/>
      <c r="Q120" s="34"/>
      <c r="R120" s="35">
        <f>SUM(F120:Q120)</f>
        <v>274</v>
      </c>
      <c r="S120" s="28"/>
      <c r="T120" s="37"/>
      <c r="U120" s="40">
        <f>SUM(U117:U119)</f>
        <v>30</v>
      </c>
    </row>
    <row r="121" spans="2:21" s="48" customFormat="1" ht="15.75">
      <c r="B121" s="19"/>
      <c r="C121" s="55"/>
      <c r="D121" s="137"/>
      <c r="E121" s="52" t="s">
        <v>47</v>
      </c>
      <c r="F121" s="31"/>
      <c r="G121" s="32"/>
      <c r="H121" s="34"/>
      <c r="I121" s="31">
        <v>209</v>
      </c>
      <c r="J121" s="32"/>
      <c r="K121" s="34"/>
      <c r="L121" s="31">
        <v>126</v>
      </c>
      <c r="M121" s="32"/>
      <c r="N121" s="32"/>
      <c r="O121" s="31">
        <v>84</v>
      </c>
      <c r="P121" s="32"/>
      <c r="Q121" s="34"/>
      <c r="R121" s="35">
        <f>SUM(F121:Q121)</f>
        <v>419</v>
      </c>
      <c r="S121" s="138" t="s">
        <v>31</v>
      </c>
      <c r="T121" s="30"/>
      <c r="U121" s="56"/>
    </row>
    <row r="122" spans="2:21" s="48" customFormat="1" ht="15.75">
      <c r="B122" s="19"/>
      <c r="C122" s="55"/>
      <c r="D122" s="137"/>
      <c r="E122" s="52"/>
      <c r="F122" s="39"/>
      <c r="G122" s="39"/>
      <c r="H122" s="39"/>
      <c r="I122" s="39"/>
      <c r="J122" s="39"/>
      <c r="K122" s="39"/>
      <c r="L122" s="39"/>
      <c r="M122" s="39"/>
      <c r="N122" s="39"/>
      <c r="O122" s="39"/>
      <c r="P122" s="39"/>
      <c r="Q122" s="39"/>
      <c r="R122" s="40"/>
      <c r="S122" s="83" t="s">
        <v>73</v>
      </c>
      <c r="T122" s="37">
        <v>0.15</v>
      </c>
      <c r="U122" s="40">
        <v>7</v>
      </c>
    </row>
    <row r="123" spans="2:21" s="48" customFormat="1" ht="15.75">
      <c r="B123" s="19"/>
      <c r="C123" s="55"/>
      <c r="D123" s="137"/>
      <c r="E123" s="52"/>
      <c r="F123" s="39"/>
      <c r="G123" s="39"/>
      <c r="H123" s="39"/>
      <c r="I123" s="39"/>
      <c r="J123" s="39"/>
      <c r="K123" s="39"/>
      <c r="L123" s="39"/>
      <c r="M123" s="39"/>
      <c r="N123" s="39"/>
      <c r="O123" s="39"/>
      <c r="P123" s="39"/>
      <c r="Q123" s="39"/>
      <c r="R123" s="40"/>
      <c r="S123" s="83" t="s">
        <v>130</v>
      </c>
      <c r="T123" s="37">
        <v>0.1</v>
      </c>
      <c r="U123" s="40">
        <v>7</v>
      </c>
    </row>
    <row r="124" spans="2:21" s="48" customFormat="1" ht="15.75">
      <c r="B124" s="19"/>
      <c r="C124" s="55"/>
      <c r="D124" s="137"/>
      <c r="E124" s="52"/>
      <c r="F124" s="39"/>
      <c r="G124" s="39"/>
      <c r="H124" s="39"/>
      <c r="I124" s="39"/>
      <c r="J124" s="39"/>
      <c r="K124" s="39"/>
      <c r="L124" s="39"/>
      <c r="M124" s="39"/>
      <c r="N124" s="39"/>
      <c r="O124" s="39"/>
      <c r="P124" s="39"/>
      <c r="Q124" s="39"/>
      <c r="R124" s="40"/>
      <c r="S124" s="83" t="s">
        <v>71</v>
      </c>
      <c r="T124" s="37">
        <v>0.01</v>
      </c>
      <c r="U124" s="46">
        <v>1</v>
      </c>
    </row>
    <row r="125" spans="2:21" s="48" customFormat="1" ht="15.75">
      <c r="B125" s="19"/>
      <c r="C125" s="55"/>
      <c r="D125" s="137"/>
      <c r="E125" s="52"/>
      <c r="F125" s="39"/>
      <c r="G125" s="39"/>
      <c r="H125" s="39"/>
      <c r="I125" s="39"/>
      <c r="J125" s="39"/>
      <c r="K125" s="39"/>
      <c r="L125" s="39"/>
      <c r="M125" s="39"/>
      <c r="N125" s="39"/>
      <c r="O125" s="39"/>
      <c r="P125" s="39"/>
      <c r="Q125" s="39"/>
      <c r="R125" s="40"/>
      <c r="S125" s="140"/>
      <c r="T125" s="68"/>
      <c r="U125" s="46">
        <v>15</v>
      </c>
    </row>
    <row r="126" spans="2:21" ht="18.75">
      <c r="B126" s="85" t="s">
        <v>75</v>
      </c>
      <c r="C126" s="49" t="s">
        <v>131</v>
      </c>
      <c r="D126" s="10"/>
      <c r="E126" s="10" t="s">
        <v>3</v>
      </c>
      <c r="F126" s="11">
        <f>K126+O126+U126</f>
        <v>14</v>
      </c>
      <c r="G126" s="11"/>
      <c r="H126" s="12"/>
      <c r="I126" s="12"/>
      <c r="J126" s="10" t="s">
        <v>4</v>
      </c>
      <c r="K126" s="13">
        <f>SUM(R127:R130)</f>
        <v>3</v>
      </c>
      <c r="L126" s="12"/>
      <c r="M126" s="14"/>
      <c r="N126" s="10" t="s">
        <v>5</v>
      </c>
      <c r="O126" s="13"/>
      <c r="P126" s="15"/>
      <c r="Q126" s="15"/>
      <c r="R126" s="11"/>
      <c r="S126" s="16" t="s">
        <v>6</v>
      </c>
      <c r="T126" s="17"/>
      <c r="U126" s="18">
        <f>SUM(U128:U130)</f>
        <v>11</v>
      </c>
    </row>
    <row r="127" spans="2:21" s="48" customFormat="1" ht="15.75">
      <c r="B127" s="95"/>
      <c r="C127" s="30"/>
      <c r="D127" s="29"/>
      <c r="E127" s="30"/>
      <c r="F127" s="112" t="s">
        <v>8</v>
      </c>
      <c r="G127" s="112" t="s">
        <v>9</v>
      </c>
      <c r="H127" s="112" t="s">
        <v>10</v>
      </c>
      <c r="I127" s="112" t="s">
        <v>11</v>
      </c>
      <c r="J127" s="112" t="s">
        <v>12</v>
      </c>
      <c r="K127" s="112" t="s">
        <v>13</v>
      </c>
      <c r="L127" s="23" t="s">
        <v>14</v>
      </c>
      <c r="M127" s="23" t="s">
        <v>15</v>
      </c>
      <c r="N127" s="23" t="s">
        <v>16</v>
      </c>
      <c r="O127" s="112" t="s">
        <v>17</v>
      </c>
      <c r="P127" s="112" t="s">
        <v>18</v>
      </c>
      <c r="Q127" s="112" t="s">
        <v>19</v>
      </c>
      <c r="R127" s="171" t="s">
        <v>20</v>
      </c>
      <c r="S127" s="28"/>
      <c r="T127" s="141" t="s">
        <v>22</v>
      </c>
      <c r="U127" s="142" t="s">
        <v>23</v>
      </c>
    </row>
    <row r="128" spans="2:21" s="48" customFormat="1" ht="15.75">
      <c r="B128" s="95"/>
      <c r="C128" s="79"/>
      <c r="D128" s="52"/>
      <c r="E128" s="52"/>
      <c r="F128" s="53">
        <v>3</v>
      </c>
      <c r="G128" s="53"/>
      <c r="H128" s="53"/>
      <c r="I128" s="53"/>
      <c r="J128" s="53"/>
      <c r="K128" s="53"/>
      <c r="L128" s="53"/>
      <c r="M128" s="53"/>
      <c r="N128" s="53"/>
      <c r="O128" s="53"/>
      <c r="P128" s="53"/>
      <c r="Q128" s="53"/>
      <c r="R128" s="82">
        <f>SUM(F128:Q128)</f>
        <v>3</v>
      </c>
      <c r="S128" s="83" t="s">
        <v>132</v>
      </c>
      <c r="T128" s="37">
        <v>0.05</v>
      </c>
      <c r="U128" s="40">
        <v>3</v>
      </c>
    </row>
    <row r="129" spans="2:21" s="48" customFormat="1" ht="15.75">
      <c r="B129" s="95"/>
      <c r="C129" s="30"/>
      <c r="D129" s="29"/>
      <c r="E129" s="52"/>
      <c r="F129" s="39"/>
      <c r="G129" s="39"/>
      <c r="H129" s="39"/>
      <c r="I129" s="39"/>
      <c r="J129" s="39"/>
      <c r="K129" s="39"/>
      <c r="L129" s="39"/>
      <c r="M129" s="39"/>
      <c r="N129" s="39"/>
      <c r="O129" s="39"/>
      <c r="P129" s="39"/>
      <c r="Q129" s="39"/>
      <c r="R129" s="64"/>
      <c r="S129" s="83" t="s">
        <v>133</v>
      </c>
      <c r="T129" s="37">
        <v>0.05</v>
      </c>
      <c r="U129" s="40">
        <v>6</v>
      </c>
    </row>
    <row r="130" spans="2:21" s="48" customFormat="1" ht="15.75">
      <c r="B130" s="95"/>
      <c r="C130" s="79"/>
      <c r="D130" s="52"/>
      <c r="E130" s="79"/>
      <c r="F130" s="39"/>
      <c r="G130" s="39"/>
      <c r="H130" s="39"/>
      <c r="I130" s="39"/>
      <c r="J130" s="39"/>
      <c r="K130" s="39"/>
      <c r="L130" s="39"/>
      <c r="M130" s="39"/>
      <c r="N130" s="39"/>
      <c r="O130" s="39"/>
      <c r="P130" s="39"/>
      <c r="Q130" s="39"/>
      <c r="R130" s="64"/>
      <c r="S130" s="83" t="s">
        <v>134</v>
      </c>
      <c r="T130" s="37">
        <v>0.01</v>
      </c>
      <c r="U130" s="40">
        <v>2</v>
      </c>
    </row>
    <row r="131" spans="2:21" ht="18.75">
      <c r="B131" s="8" t="s">
        <v>135</v>
      </c>
      <c r="C131" s="49" t="s">
        <v>136</v>
      </c>
      <c r="D131" s="10"/>
      <c r="E131" s="10" t="s">
        <v>3</v>
      </c>
      <c r="F131" s="11">
        <f>K131+O131+U131</f>
        <v>2550</v>
      </c>
      <c r="G131" s="11"/>
      <c r="H131" s="12"/>
      <c r="I131" s="12"/>
      <c r="J131" s="10" t="s">
        <v>4</v>
      </c>
      <c r="K131" s="13">
        <f>D133+D137</f>
        <v>2426</v>
      </c>
      <c r="L131" s="12"/>
      <c r="M131" s="14"/>
      <c r="N131" s="10" t="s">
        <v>5</v>
      </c>
      <c r="O131" s="13">
        <v>75</v>
      </c>
      <c r="P131" s="15"/>
      <c r="Q131" s="15"/>
      <c r="R131" s="11"/>
      <c r="S131" s="16" t="s">
        <v>6</v>
      </c>
      <c r="T131" s="17"/>
      <c r="U131" s="18">
        <f>U136+U140</f>
        <v>49</v>
      </c>
    </row>
    <row r="132" spans="2:21" s="48" customFormat="1" ht="15.75">
      <c r="B132" s="19" t="s">
        <v>137</v>
      </c>
      <c r="C132" s="22"/>
      <c r="D132" s="21"/>
      <c r="E132" s="22"/>
      <c r="F132" s="23" t="s">
        <v>8</v>
      </c>
      <c r="G132" s="23" t="s">
        <v>9</v>
      </c>
      <c r="H132" s="23" t="s">
        <v>10</v>
      </c>
      <c r="I132" s="23" t="s">
        <v>11</v>
      </c>
      <c r="J132" s="23" t="s">
        <v>12</v>
      </c>
      <c r="K132" s="23" t="s">
        <v>13</v>
      </c>
      <c r="L132" s="23" t="s">
        <v>14</v>
      </c>
      <c r="M132" s="23" t="s">
        <v>15</v>
      </c>
      <c r="N132" s="23" t="s">
        <v>16</v>
      </c>
      <c r="O132" s="23" t="s">
        <v>17</v>
      </c>
      <c r="P132" s="23" t="s">
        <v>18</v>
      </c>
      <c r="Q132" s="23" t="s">
        <v>19</v>
      </c>
      <c r="R132" s="80" t="s">
        <v>20</v>
      </c>
      <c r="S132" s="81" t="s">
        <v>30</v>
      </c>
      <c r="T132" s="25" t="s">
        <v>22</v>
      </c>
      <c r="U132" s="26" t="s">
        <v>23</v>
      </c>
    </row>
    <row r="133" spans="2:21" s="48" customFormat="1" ht="15.75">
      <c r="B133" s="19"/>
      <c r="C133" s="135" t="s">
        <v>30</v>
      </c>
      <c r="D133" s="63">
        <f>SUM(R133:R135)</f>
        <v>1698</v>
      </c>
      <c r="E133" s="52" t="s">
        <v>40</v>
      </c>
      <c r="F133" s="53">
        <v>146</v>
      </c>
      <c r="G133" s="53"/>
      <c r="H133" s="53"/>
      <c r="I133" s="31">
        <v>88</v>
      </c>
      <c r="J133" s="32"/>
      <c r="K133" s="32"/>
      <c r="L133" s="32"/>
      <c r="M133" s="34"/>
      <c r="N133" s="31">
        <v>58</v>
      </c>
      <c r="O133" s="32"/>
      <c r="P133" s="32"/>
      <c r="Q133" s="34"/>
      <c r="R133" s="82">
        <f>SUM(F133:Q133)</f>
        <v>292</v>
      </c>
      <c r="S133" s="83" t="s">
        <v>71</v>
      </c>
      <c r="T133" s="37">
        <v>0.01</v>
      </c>
      <c r="U133" s="40">
        <v>1</v>
      </c>
    </row>
    <row r="134" spans="2:21" s="48" customFormat="1" ht="15.75">
      <c r="B134" s="19"/>
      <c r="C134" s="136"/>
      <c r="D134" s="137"/>
      <c r="E134" s="52" t="s">
        <v>46</v>
      </c>
      <c r="F134" s="53">
        <v>402</v>
      </c>
      <c r="G134" s="53"/>
      <c r="H134" s="53"/>
      <c r="I134" s="31">
        <v>241</v>
      </c>
      <c r="J134" s="32"/>
      <c r="K134" s="32"/>
      <c r="L134" s="32"/>
      <c r="M134" s="34"/>
      <c r="N134" s="31">
        <v>161</v>
      </c>
      <c r="O134" s="32"/>
      <c r="P134" s="32"/>
      <c r="Q134" s="34"/>
      <c r="R134" s="82">
        <f>SUM(F134:Q134)</f>
        <v>804</v>
      </c>
      <c r="S134" s="83" t="s">
        <v>130</v>
      </c>
      <c r="T134" s="37">
        <v>0.1</v>
      </c>
      <c r="U134" s="40">
        <v>19</v>
      </c>
    </row>
    <row r="135" spans="2:21" s="48" customFormat="1" ht="15.75">
      <c r="B135" s="19"/>
      <c r="C135" s="55"/>
      <c r="D135" s="52"/>
      <c r="E135" s="52" t="s">
        <v>47</v>
      </c>
      <c r="F135" s="53">
        <v>301</v>
      </c>
      <c r="G135" s="53"/>
      <c r="H135" s="53"/>
      <c r="I135" s="31">
        <v>181</v>
      </c>
      <c r="J135" s="32"/>
      <c r="K135" s="32"/>
      <c r="L135" s="32"/>
      <c r="M135" s="34"/>
      <c r="N135" s="31">
        <v>120</v>
      </c>
      <c r="O135" s="32"/>
      <c r="P135" s="32"/>
      <c r="Q135" s="34"/>
      <c r="R135" s="82">
        <f>SUM(F135:Q135)</f>
        <v>602</v>
      </c>
      <c r="S135" s="83" t="s">
        <v>72</v>
      </c>
      <c r="T135" s="37">
        <v>0.15</v>
      </c>
      <c r="U135" s="46">
        <v>14</v>
      </c>
    </row>
    <row r="136" spans="2:21" s="48" customFormat="1" ht="15.75">
      <c r="B136" s="19"/>
      <c r="C136" s="55"/>
      <c r="D136" s="52"/>
      <c r="E136" s="52"/>
      <c r="F136" s="39"/>
      <c r="G136" s="39"/>
      <c r="H136" s="39"/>
      <c r="I136" s="39"/>
      <c r="J136" s="39"/>
      <c r="K136" s="39"/>
      <c r="L136" s="39"/>
      <c r="M136" s="39"/>
      <c r="N136" s="39"/>
      <c r="O136" s="39"/>
      <c r="P136" s="39"/>
      <c r="Q136" s="39"/>
      <c r="R136" s="64"/>
      <c r="S136" s="115"/>
      <c r="T136" s="37"/>
      <c r="U136" s="40">
        <f>SUM(U133:U135)</f>
        <v>34</v>
      </c>
    </row>
    <row r="137" spans="2:21" s="48" customFormat="1" ht="15.75">
      <c r="B137" s="19"/>
      <c r="C137" s="135" t="s">
        <v>31</v>
      </c>
      <c r="D137" s="63">
        <f>SUM(R137:R139)</f>
        <v>728</v>
      </c>
      <c r="E137" s="52" t="s">
        <v>40</v>
      </c>
      <c r="F137" s="31">
        <v>1</v>
      </c>
      <c r="G137" s="32"/>
      <c r="H137" s="32"/>
      <c r="I137" s="32"/>
      <c r="J137" s="32"/>
      <c r="K137" s="32"/>
      <c r="L137" s="32"/>
      <c r="M137" s="32"/>
      <c r="N137" s="32"/>
      <c r="O137" s="32"/>
      <c r="P137" s="32"/>
      <c r="Q137" s="34"/>
      <c r="R137" s="82">
        <f>SUM(F137:Q137)</f>
        <v>1</v>
      </c>
      <c r="S137" s="138" t="s">
        <v>31</v>
      </c>
      <c r="T137" s="37"/>
      <c r="U137" s="40"/>
    </row>
    <row r="138" spans="2:21" s="48" customFormat="1" ht="15.75">
      <c r="B138" s="19"/>
      <c r="C138" s="55"/>
      <c r="D138" s="52"/>
      <c r="E138" s="52" t="s">
        <v>46</v>
      </c>
      <c r="F138" s="53">
        <v>174</v>
      </c>
      <c r="G138" s="53"/>
      <c r="H138" s="53"/>
      <c r="I138" s="31">
        <v>104</v>
      </c>
      <c r="J138" s="32"/>
      <c r="K138" s="32"/>
      <c r="L138" s="32"/>
      <c r="M138" s="34"/>
      <c r="N138" s="31">
        <v>70</v>
      </c>
      <c r="O138" s="32"/>
      <c r="P138" s="32"/>
      <c r="Q138" s="34"/>
      <c r="R138" s="82">
        <f>SUM(F138:Q138)</f>
        <v>348</v>
      </c>
      <c r="S138" s="83" t="s">
        <v>138</v>
      </c>
      <c r="T138" s="37">
        <v>0.1</v>
      </c>
      <c r="U138" s="40">
        <v>8</v>
      </c>
    </row>
    <row r="139" spans="2:21" s="48" customFormat="1" ht="15.75">
      <c r="B139" s="95"/>
      <c r="C139" s="55"/>
      <c r="D139" s="137"/>
      <c r="E139" s="52" t="s">
        <v>47</v>
      </c>
      <c r="F139" s="53">
        <v>189</v>
      </c>
      <c r="G139" s="53"/>
      <c r="H139" s="53"/>
      <c r="I139" s="31">
        <v>114</v>
      </c>
      <c r="J139" s="32"/>
      <c r="K139" s="32"/>
      <c r="L139" s="32"/>
      <c r="M139" s="34"/>
      <c r="N139" s="31">
        <v>76</v>
      </c>
      <c r="O139" s="32"/>
      <c r="P139" s="32"/>
      <c r="Q139" s="34"/>
      <c r="R139" s="82">
        <f>SUM(F139:Q139)</f>
        <v>379</v>
      </c>
      <c r="S139" s="83" t="s">
        <v>72</v>
      </c>
      <c r="T139" s="37">
        <v>0.15</v>
      </c>
      <c r="U139" s="46">
        <v>7</v>
      </c>
    </row>
    <row r="140" spans="2:21" s="48" customFormat="1" ht="15.75">
      <c r="B140" s="95"/>
      <c r="C140" s="55"/>
      <c r="D140" s="137"/>
      <c r="E140" s="52"/>
      <c r="F140" s="39"/>
      <c r="G140" s="39"/>
      <c r="H140" s="39"/>
      <c r="I140" s="39"/>
      <c r="J140" s="39"/>
      <c r="K140" s="39"/>
      <c r="L140" s="39"/>
      <c r="M140" s="39"/>
      <c r="N140" s="39"/>
      <c r="O140" s="39"/>
      <c r="P140" s="39"/>
      <c r="Q140" s="39"/>
      <c r="R140" s="64"/>
      <c r="S140" s="28"/>
      <c r="T140" s="30"/>
      <c r="U140" s="40">
        <f>SUM(U138:U139)</f>
        <v>15</v>
      </c>
    </row>
    <row r="141" spans="2:21" s="48" customFormat="1" ht="15.75">
      <c r="B141" s="95"/>
      <c r="C141" s="55"/>
      <c r="D141" s="137"/>
      <c r="E141" s="52"/>
      <c r="F141" s="39"/>
      <c r="G141" s="39"/>
      <c r="H141" s="39"/>
      <c r="I141" s="39"/>
      <c r="J141" s="39"/>
      <c r="K141" s="39"/>
      <c r="L141" s="39"/>
      <c r="M141" s="39"/>
      <c r="N141" s="39"/>
      <c r="O141" s="39"/>
      <c r="P141" s="39"/>
      <c r="Q141" s="39"/>
      <c r="R141" s="64"/>
      <c r="S141" s="28"/>
      <c r="T141" s="30"/>
      <c r="U141" s="40"/>
    </row>
    <row r="142" spans="2:21" s="48" customFormat="1" ht="15.75">
      <c r="B142" s="84"/>
      <c r="C142" s="62"/>
      <c r="D142" s="172"/>
      <c r="E142" s="66"/>
      <c r="F142" s="45"/>
      <c r="G142" s="45"/>
      <c r="H142" s="45"/>
      <c r="I142" s="45"/>
      <c r="J142" s="45"/>
      <c r="K142" s="45"/>
      <c r="L142" s="45"/>
      <c r="M142" s="45"/>
      <c r="N142" s="45"/>
      <c r="O142" s="45"/>
      <c r="P142" s="45"/>
      <c r="Q142" s="45"/>
      <c r="R142" s="67"/>
      <c r="S142" s="42"/>
      <c r="T142" s="68"/>
      <c r="U142" s="46"/>
    </row>
    <row r="143" spans="2:21" ht="18.75">
      <c r="B143" s="8" t="s">
        <v>139</v>
      </c>
      <c r="C143" s="9" t="s">
        <v>140</v>
      </c>
      <c r="D143" s="10"/>
      <c r="E143" s="10" t="s">
        <v>3</v>
      </c>
      <c r="F143" s="173">
        <f>K143+O143+U143</f>
        <v>73000</v>
      </c>
      <c r="G143" s="11"/>
      <c r="H143" s="12"/>
      <c r="I143" s="12"/>
      <c r="J143" s="10" t="s">
        <v>4</v>
      </c>
      <c r="K143" s="86">
        <f>SUM(R145:R164)</f>
        <v>71195</v>
      </c>
      <c r="L143" s="12"/>
      <c r="M143" s="14"/>
      <c r="N143" s="10" t="s">
        <v>5</v>
      </c>
      <c r="O143" s="174">
        <v>1500</v>
      </c>
      <c r="P143" s="15"/>
      <c r="Q143" s="15"/>
      <c r="R143" s="11"/>
      <c r="S143" s="16" t="s">
        <v>6</v>
      </c>
      <c r="T143" s="17"/>
      <c r="U143" s="18">
        <f>U149+U153</f>
        <v>305</v>
      </c>
    </row>
    <row r="144" spans="2:21" s="48" customFormat="1" ht="15.75">
      <c r="B144" s="19" t="s">
        <v>141</v>
      </c>
      <c r="C144" s="22"/>
      <c r="D144" s="21"/>
      <c r="E144" s="22"/>
      <c r="F144" s="23" t="s">
        <v>8</v>
      </c>
      <c r="G144" s="23" t="s">
        <v>9</v>
      </c>
      <c r="H144" s="23" t="s">
        <v>10</v>
      </c>
      <c r="I144" s="23" t="s">
        <v>11</v>
      </c>
      <c r="J144" s="23" t="s">
        <v>12</v>
      </c>
      <c r="K144" s="23" t="s">
        <v>13</v>
      </c>
      <c r="L144" s="23" t="s">
        <v>14</v>
      </c>
      <c r="M144" s="23" t="s">
        <v>15</v>
      </c>
      <c r="N144" s="23" t="s">
        <v>16</v>
      </c>
      <c r="O144" s="23" t="s">
        <v>17</v>
      </c>
      <c r="P144" s="23" t="s">
        <v>18</v>
      </c>
      <c r="Q144" s="23" t="s">
        <v>19</v>
      </c>
      <c r="R144" s="80" t="s">
        <v>20</v>
      </c>
      <c r="S144" s="81" t="s">
        <v>30</v>
      </c>
      <c r="T144" s="25" t="s">
        <v>22</v>
      </c>
      <c r="U144" s="26" t="s">
        <v>23</v>
      </c>
    </row>
    <row r="145" spans="2:21" s="48" customFormat="1" ht="15.75">
      <c r="B145" s="19" t="s">
        <v>142</v>
      </c>
      <c r="C145" s="135" t="s">
        <v>30</v>
      </c>
      <c r="D145" s="93">
        <f>R145</f>
        <v>46225</v>
      </c>
      <c r="E145" s="175"/>
      <c r="F145" s="96">
        <v>13500</v>
      </c>
      <c r="G145" s="98"/>
      <c r="H145" s="96">
        <v>13500</v>
      </c>
      <c r="I145" s="98"/>
      <c r="J145" s="96">
        <v>14000</v>
      </c>
      <c r="K145" s="97"/>
      <c r="L145" s="98"/>
      <c r="M145" s="176">
        <v>500</v>
      </c>
      <c r="N145" s="96">
        <v>4725</v>
      </c>
      <c r="O145" s="97"/>
      <c r="P145" s="97"/>
      <c r="Q145" s="98"/>
      <c r="R145" s="177">
        <f>SUM(F145:Q145)</f>
        <v>46225</v>
      </c>
      <c r="S145" s="83" t="s">
        <v>143</v>
      </c>
      <c r="T145" s="37">
        <v>0.1</v>
      </c>
      <c r="U145" s="40">
        <v>50</v>
      </c>
    </row>
    <row r="146" spans="2:21" s="48" customFormat="1" ht="15.75">
      <c r="B146" s="19"/>
      <c r="C146" s="136"/>
      <c r="D146" s="137"/>
      <c r="E146" s="52"/>
      <c r="F146" s="39"/>
      <c r="G146" s="178"/>
      <c r="H146" s="39"/>
      <c r="I146" s="39"/>
      <c r="J146" s="39"/>
      <c r="K146" s="39"/>
      <c r="L146" s="39"/>
      <c r="M146" s="39"/>
      <c r="N146" s="39"/>
      <c r="O146" s="39"/>
      <c r="P146" s="39"/>
      <c r="Q146" s="39"/>
      <c r="R146" s="139"/>
      <c r="S146" s="83" t="s">
        <v>144</v>
      </c>
      <c r="T146" s="37">
        <v>0.1</v>
      </c>
      <c r="U146" s="40">
        <v>100</v>
      </c>
    </row>
    <row r="147" spans="2:21" s="48" customFormat="1" ht="15.75">
      <c r="B147" s="19"/>
      <c r="C147" s="135" t="s">
        <v>31</v>
      </c>
      <c r="D147" s="93">
        <f>SUM(D149:D164)</f>
        <v>24970</v>
      </c>
      <c r="E147" s="52" t="s">
        <v>145</v>
      </c>
      <c r="F147" s="179">
        <v>2.161</v>
      </c>
      <c r="G147" s="179">
        <v>2.161</v>
      </c>
      <c r="H147" s="179">
        <v>2.161</v>
      </c>
      <c r="I147" s="179">
        <v>2.161</v>
      </c>
      <c r="J147" s="179">
        <v>2.161</v>
      </c>
      <c r="K147" s="179">
        <v>2.161</v>
      </c>
      <c r="L147" s="179">
        <v>2.161</v>
      </c>
      <c r="M147" s="179">
        <v>2.161</v>
      </c>
      <c r="N147" s="179">
        <v>2.161</v>
      </c>
      <c r="O147" s="179">
        <v>2.161</v>
      </c>
      <c r="P147" s="179">
        <v>2.161</v>
      </c>
      <c r="Q147" s="179">
        <v>2.161</v>
      </c>
      <c r="R147" s="180">
        <f aca="true" t="shared" si="3" ref="R147:R164">SUM(F147:Q147)</f>
        <v>25.932000000000006</v>
      </c>
      <c r="S147" s="83" t="s">
        <v>146</v>
      </c>
      <c r="T147" s="37">
        <v>0.1</v>
      </c>
      <c r="U147" s="40">
        <v>50</v>
      </c>
    </row>
    <row r="148" spans="2:21" s="48" customFormat="1" ht="15.75">
      <c r="B148" s="19"/>
      <c r="C148" s="181"/>
      <c r="D148" s="182"/>
      <c r="E148" s="52" t="s">
        <v>147</v>
      </c>
      <c r="F148" s="179">
        <v>46.413</v>
      </c>
      <c r="G148" s="179">
        <v>46.413</v>
      </c>
      <c r="H148" s="179">
        <v>46.413</v>
      </c>
      <c r="I148" s="179">
        <v>46.413</v>
      </c>
      <c r="J148" s="179">
        <v>46.413</v>
      </c>
      <c r="K148" s="179">
        <v>46.413</v>
      </c>
      <c r="L148" s="179">
        <v>46.413</v>
      </c>
      <c r="M148" s="179">
        <v>46.413</v>
      </c>
      <c r="N148" s="179">
        <v>46.413</v>
      </c>
      <c r="O148" s="179">
        <v>46.413</v>
      </c>
      <c r="P148" s="179">
        <v>46.413</v>
      </c>
      <c r="Q148" s="179">
        <v>46.413</v>
      </c>
      <c r="R148" s="180">
        <f t="shared" si="3"/>
        <v>556.956</v>
      </c>
      <c r="S148" s="83" t="s">
        <v>148</v>
      </c>
      <c r="T148" s="37">
        <v>0.02</v>
      </c>
      <c r="U148" s="46">
        <v>50</v>
      </c>
    </row>
    <row r="149" spans="2:21" s="48" customFormat="1" ht="15.75">
      <c r="B149" s="19"/>
      <c r="C149" s="168" t="s">
        <v>149</v>
      </c>
      <c r="D149" s="93">
        <f>SUM(R147:R149)</f>
        <v>669.336</v>
      </c>
      <c r="E149" s="52" t="s">
        <v>150</v>
      </c>
      <c r="F149" s="179">
        <v>7.204</v>
      </c>
      <c r="G149" s="179">
        <v>7.204</v>
      </c>
      <c r="H149" s="179">
        <v>7.204</v>
      </c>
      <c r="I149" s="179">
        <v>7.204</v>
      </c>
      <c r="J149" s="179">
        <v>7.204</v>
      </c>
      <c r="K149" s="179">
        <v>7.204</v>
      </c>
      <c r="L149" s="179">
        <v>7.204</v>
      </c>
      <c r="M149" s="179">
        <v>7.204</v>
      </c>
      <c r="N149" s="179">
        <v>7.204</v>
      </c>
      <c r="O149" s="179">
        <v>7.204</v>
      </c>
      <c r="P149" s="179">
        <v>7.204</v>
      </c>
      <c r="Q149" s="179">
        <v>7.204</v>
      </c>
      <c r="R149" s="180">
        <f t="shared" si="3"/>
        <v>86.44799999999998</v>
      </c>
      <c r="S149" s="83"/>
      <c r="T149" s="37"/>
      <c r="U149" s="40">
        <f>SUM(U145:U148)</f>
        <v>250</v>
      </c>
    </row>
    <row r="150" spans="2:21" s="48" customFormat="1" ht="15.75">
      <c r="B150" s="19"/>
      <c r="C150" s="30"/>
      <c r="D150" s="29"/>
      <c r="E150" s="52" t="s">
        <v>151</v>
      </c>
      <c r="F150" s="179">
        <v>79.822</v>
      </c>
      <c r="G150" s="179">
        <v>79.822</v>
      </c>
      <c r="H150" s="179">
        <v>79.822</v>
      </c>
      <c r="I150" s="179">
        <v>79.822</v>
      </c>
      <c r="J150" s="179">
        <v>79.822</v>
      </c>
      <c r="K150" s="179">
        <v>79.822</v>
      </c>
      <c r="L150" s="179">
        <v>79.822</v>
      </c>
      <c r="M150" s="179">
        <v>79.822</v>
      </c>
      <c r="N150" s="179">
        <v>79.822</v>
      </c>
      <c r="O150" s="179">
        <v>79.822</v>
      </c>
      <c r="P150" s="179">
        <v>79.822</v>
      </c>
      <c r="Q150" s="179">
        <v>79.822</v>
      </c>
      <c r="R150" s="180">
        <f t="shared" si="3"/>
        <v>957.864</v>
      </c>
      <c r="S150" s="138" t="s">
        <v>31</v>
      </c>
      <c r="T150" s="30"/>
      <c r="U150" s="56"/>
    </row>
    <row r="151" spans="2:21" s="48" customFormat="1" ht="15.75">
      <c r="B151" s="19"/>
      <c r="C151" s="30"/>
      <c r="D151" s="29"/>
      <c r="E151" s="52" t="s">
        <v>152</v>
      </c>
      <c r="F151" s="179">
        <v>264.74</v>
      </c>
      <c r="G151" s="179">
        <v>264.74</v>
      </c>
      <c r="H151" s="179">
        <v>264.74</v>
      </c>
      <c r="I151" s="179">
        <v>264.74</v>
      </c>
      <c r="J151" s="179">
        <v>264.74</v>
      </c>
      <c r="K151" s="179">
        <v>264.74</v>
      </c>
      <c r="L151" s="179">
        <v>264.74</v>
      </c>
      <c r="M151" s="179">
        <v>264.74</v>
      </c>
      <c r="N151" s="179">
        <v>264.74</v>
      </c>
      <c r="O151" s="179">
        <v>264.74</v>
      </c>
      <c r="P151" s="179">
        <v>264.74</v>
      </c>
      <c r="Q151" s="179">
        <v>264.74</v>
      </c>
      <c r="R151" s="180">
        <f t="shared" si="3"/>
        <v>3176.879999999999</v>
      </c>
      <c r="S151" s="28" t="s">
        <v>153</v>
      </c>
      <c r="T151" s="183">
        <v>0.01</v>
      </c>
      <c r="U151" s="147">
        <v>5</v>
      </c>
    </row>
    <row r="152" spans="2:21" s="48" customFormat="1" ht="15.75">
      <c r="B152" s="19"/>
      <c r="C152" s="168" t="s">
        <v>154</v>
      </c>
      <c r="D152" s="93">
        <f>SUM(R150:R152)</f>
        <v>6737.003999999999</v>
      </c>
      <c r="E152" s="52" t="s">
        <v>155</v>
      </c>
      <c r="F152" s="179">
        <v>216.855</v>
      </c>
      <c r="G152" s="179">
        <v>216.855</v>
      </c>
      <c r="H152" s="179">
        <v>216.855</v>
      </c>
      <c r="I152" s="179">
        <v>216.855</v>
      </c>
      <c r="J152" s="179">
        <v>216.855</v>
      </c>
      <c r="K152" s="179">
        <v>216.855</v>
      </c>
      <c r="L152" s="179">
        <v>216.855</v>
      </c>
      <c r="M152" s="179">
        <v>216.855</v>
      </c>
      <c r="N152" s="179">
        <v>216.855</v>
      </c>
      <c r="O152" s="179">
        <v>216.855</v>
      </c>
      <c r="P152" s="179">
        <v>216.855</v>
      </c>
      <c r="Q152" s="179">
        <v>216.855</v>
      </c>
      <c r="R152" s="180">
        <f t="shared" si="3"/>
        <v>2602.2599999999998</v>
      </c>
      <c r="S152" s="83" t="s">
        <v>148</v>
      </c>
      <c r="T152" s="183">
        <v>0.02</v>
      </c>
      <c r="U152" s="148">
        <v>50</v>
      </c>
    </row>
    <row r="153" spans="2:21" s="48" customFormat="1" ht="15.75">
      <c r="B153" s="95"/>
      <c r="C153" s="30"/>
      <c r="D153" s="29"/>
      <c r="E153" s="52" t="s">
        <v>156</v>
      </c>
      <c r="F153" s="179">
        <v>1.482</v>
      </c>
      <c r="G153" s="179">
        <v>1.482</v>
      </c>
      <c r="H153" s="179">
        <v>1.482</v>
      </c>
      <c r="I153" s="179">
        <v>1.482</v>
      </c>
      <c r="J153" s="179">
        <v>1.482</v>
      </c>
      <c r="K153" s="179">
        <v>1.482</v>
      </c>
      <c r="L153" s="179">
        <v>1.482</v>
      </c>
      <c r="M153" s="179">
        <v>1.482</v>
      </c>
      <c r="N153" s="179">
        <v>1.482</v>
      </c>
      <c r="O153" s="179">
        <v>1.482</v>
      </c>
      <c r="P153" s="179">
        <v>1.482</v>
      </c>
      <c r="Q153" s="179">
        <v>1.482</v>
      </c>
      <c r="R153" s="180">
        <f t="shared" si="3"/>
        <v>17.783999999999995</v>
      </c>
      <c r="S153" s="28"/>
      <c r="T153" s="30"/>
      <c r="U153" s="147">
        <f>SUM(U151:U152)</f>
        <v>55</v>
      </c>
    </row>
    <row r="154" spans="2:21" s="48" customFormat="1" ht="15.75">
      <c r="B154" s="27" t="s">
        <v>157</v>
      </c>
      <c r="C154" s="168" t="s">
        <v>158</v>
      </c>
      <c r="D154" s="93">
        <f>SUM(R153:R154)</f>
        <v>340.03199999999987</v>
      </c>
      <c r="E154" s="52" t="s">
        <v>159</v>
      </c>
      <c r="F154" s="179">
        <v>26.854</v>
      </c>
      <c r="G154" s="179">
        <v>26.854</v>
      </c>
      <c r="H154" s="179">
        <v>26.854</v>
      </c>
      <c r="I154" s="179">
        <v>26.854</v>
      </c>
      <c r="J154" s="179">
        <v>26.854</v>
      </c>
      <c r="K154" s="179">
        <v>26.854</v>
      </c>
      <c r="L154" s="179">
        <v>26.854</v>
      </c>
      <c r="M154" s="179">
        <v>26.854</v>
      </c>
      <c r="N154" s="179">
        <v>26.854</v>
      </c>
      <c r="O154" s="179">
        <v>26.854</v>
      </c>
      <c r="P154" s="179">
        <v>26.854</v>
      </c>
      <c r="Q154" s="179">
        <v>26.854</v>
      </c>
      <c r="R154" s="180">
        <f t="shared" si="3"/>
        <v>322.2479999999999</v>
      </c>
      <c r="S154" s="28"/>
      <c r="T154" s="30"/>
      <c r="U154" s="56"/>
    </row>
    <row r="155" spans="2:21" s="48" customFormat="1" ht="15.75">
      <c r="B155" s="19" t="s">
        <v>160</v>
      </c>
      <c r="C155" s="30"/>
      <c r="D155" s="29"/>
      <c r="E155" s="52" t="s">
        <v>161</v>
      </c>
      <c r="F155" s="184">
        <v>22.087</v>
      </c>
      <c r="G155" s="184">
        <v>22.087</v>
      </c>
      <c r="H155" s="184">
        <v>22.087</v>
      </c>
      <c r="I155" s="184">
        <v>22.087</v>
      </c>
      <c r="J155" s="184">
        <v>22.087</v>
      </c>
      <c r="K155" s="184">
        <v>22.087</v>
      </c>
      <c r="L155" s="184">
        <v>22.087</v>
      </c>
      <c r="M155" s="184">
        <v>22.087</v>
      </c>
      <c r="N155" s="184">
        <v>22.087</v>
      </c>
      <c r="O155" s="184">
        <v>22.087</v>
      </c>
      <c r="P155" s="184">
        <v>22.087</v>
      </c>
      <c r="Q155" s="184">
        <v>22.087</v>
      </c>
      <c r="R155" s="180">
        <f t="shared" si="3"/>
        <v>265.0439999999999</v>
      </c>
      <c r="S155" s="28"/>
      <c r="T155" s="185"/>
      <c r="U155" s="56"/>
    </row>
    <row r="156" spans="2:21" s="48" customFormat="1" ht="15.75">
      <c r="B156" s="95"/>
      <c r="C156" s="30"/>
      <c r="D156" s="29"/>
      <c r="E156" s="52" t="s">
        <v>162</v>
      </c>
      <c r="F156" s="184">
        <v>113.35</v>
      </c>
      <c r="G156" s="184">
        <v>113.35</v>
      </c>
      <c r="H156" s="184">
        <v>113.35</v>
      </c>
      <c r="I156" s="184">
        <v>113.35</v>
      </c>
      <c r="J156" s="184">
        <v>113.35</v>
      </c>
      <c r="K156" s="184">
        <v>113.35</v>
      </c>
      <c r="L156" s="184">
        <v>113.35</v>
      </c>
      <c r="M156" s="184">
        <v>113.35</v>
      </c>
      <c r="N156" s="184">
        <v>113.35</v>
      </c>
      <c r="O156" s="184">
        <v>113.35</v>
      </c>
      <c r="P156" s="184">
        <v>113.35</v>
      </c>
      <c r="Q156" s="184">
        <v>113.35</v>
      </c>
      <c r="R156" s="180">
        <f t="shared" si="3"/>
        <v>1360.1999999999998</v>
      </c>
      <c r="S156" s="28"/>
      <c r="T156" s="30"/>
      <c r="U156" s="56"/>
    </row>
    <row r="157" spans="2:21" s="48" customFormat="1" ht="15.75">
      <c r="B157" s="95"/>
      <c r="C157" s="30"/>
      <c r="D157" s="29"/>
      <c r="E157" s="52" t="s">
        <v>163</v>
      </c>
      <c r="F157" s="179">
        <v>5.32</v>
      </c>
      <c r="G157" s="179">
        <v>5.32</v>
      </c>
      <c r="H157" s="179">
        <v>5.32</v>
      </c>
      <c r="I157" s="179">
        <v>5.32</v>
      </c>
      <c r="J157" s="179">
        <v>5.32</v>
      </c>
      <c r="K157" s="179">
        <v>5.32</v>
      </c>
      <c r="L157" s="179">
        <v>5.32</v>
      </c>
      <c r="M157" s="179">
        <v>5.32</v>
      </c>
      <c r="N157" s="179">
        <v>5.32</v>
      </c>
      <c r="O157" s="179">
        <v>5.32</v>
      </c>
      <c r="P157" s="179">
        <v>5.32</v>
      </c>
      <c r="Q157" s="179">
        <v>5.32</v>
      </c>
      <c r="R157" s="180">
        <f t="shared" si="3"/>
        <v>63.84</v>
      </c>
      <c r="S157" s="28"/>
      <c r="T157" s="30"/>
      <c r="U157" s="56"/>
    </row>
    <row r="158" spans="2:21" s="48" customFormat="1" ht="15.75">
      <c r="B158" s="95"/>
      <c r="C158" s="168" t="s">
        <v>164</v>
      </c>
      <c r="D158" s="93">
        <f>SUM(R155:R158)</f>
        <v>3003.2159999999994</v>
      </c>
      <c r="E158" s="52" t="s">
        <v>165</v>
      </c>
      <c r="F158" s="179">
        <v>109.511</v>
      </c>
      <c r="G158" s="179">
        <v>109.511</v>
      </c>
      <c r="H158" s="179">
        <v>109.511</v>
      </c>
      <c r="I158" s="179">
        <v>109.511</v>
      </c>
      <c r="J158" s="179">
        <v>109.511</v>
      </c>
      <c r="K158" s="179">
        <v>109.511</v>
      </c>
      <c r="L158" s="179">
        <v>109.511</v>
      </c>
      <c r="M158" s="179">
        <v>109.511</v>
      </c>
      <c r="N158" s="179">
        <v>109.511</v>
      </c>
      <c r="O158" s="179">
        <v>109.511</v>
      </c>
      <c r="P158" s="179">
        <v>109.511</v>
      </c>
      <c r="Q158" s="179">
        <v>109.511</v>
      </c>
      <c r="R158" s="180">
        <f t="shared" si="3"/>
        <v>1314.1319999999998</v>
      </c>
      <c r="S158" s="28"/>
      <c r="T158" s="30"/>
      <c r="U158" s="56"/>
    </row>
    <row r="159" spans="2:21" s="48" customFormat="1" ht="15.75">
      <c r="B159" s="95"/>
      <c r="C159" s="30"/>
      <c r="D159" s="29"/>
      <c r="E159" s="52" t="s">
        <v>166</v>
      </c>
      <c r="F159" s="179">
        <v>234.075</v>
      </c>
      <c r="G159" s="179">
        <v>234.075</v>
      </c>
      <c r="H159" s="179">
        <v>234.075</v>
      </c>
      <c r="I159" s="179">
        <v>234.075</v>
      </c>
      <c r="J159" s="179">
        <v>234.075</v>
      </c>
      <c r="K159" s="179">
        <v>234.075</v>
      </c>
      <c r="L159" s="179">
        <v>234.075</v>
      </c>
      <c r="M159" s="179">
        <v>234.075</v>
      </c>
      <c r="N159" s="179">
        <v>234.075</v>
      </c>
      <c r="O159" s="179">
        <v>234.075</v>
      </c>
      <c r="P159" s="179">
        <v>234.075</v>
      </c>
      <c r="Q159" s="179">
        <v>234.075</v>
      </c>
      <c r="R159" s="180">
        <f t="shared" si="3"/>
        <v>2808.8999999999996</v>
      </c>
      <c r="S159" s="28"/>
      <c r="T159" s="30"/>
      <c r="U159" s="56"/>
    </row>
    <row r="160" spans="2:21" s="48" customFormat="1" ht="15.75">
      <c r="B160" s="95"/>
      <c r="C160" s="30"/>
      <c r="D160" s="29"/>
      <c r="E160" s="52" t="s">
        <v>167</v>
      </c>
      <c r="F160" s="179">
        <v>127.337</v>
      </c>
      <c r="G160" s="179">
        <v>127.337</v>
      </c>
      <c r="H160" s="179">
        <v>127.337</v>
      </c>
      <c r="I160" s="179">
        <v>127.337</v>
      </c>
      <c r="J160" s="179">
        <v>127.337</v>
      </c>
      <c r="K160" s="179">
        <v>127.337</v>
      </c>
      <c r="L160" s="179">
        <v>127.337</v>
      </c>
      <c r="M160" s="179">
        <v>127.337</v>
      </c>
      <c r="N160" s="179">
        <v>127.337</v>
      </c>
      <c r="O160" s="179">
        <v>127.337</v>
      </c>
      <c r="P160" s="179">
        <v>127.337</v>
      </c>
      <c r="Q160" s="179">
        <v>127.337</v>
      </c>
      <c r="R160" s="180">
        <f t="shared" si="3"/>
        <v>1528.044</v>
      </c>
      <c r="S160" s="28"/>
      <c r="T160" s="30"/>
      <c r="U160" s="56"/>
    </row>
    <row r="161" spans="2:21" s="48" customFormat="1" ht="15.75">
      <c r="B161" s="95"/>
      <c r="C161" s="168" t="s">
        <v>168</v>
      </c>
      <c r="D161" s="93">
        <f>SUM(R159:R161)</f>
        <v>4802.375999999999</v>
      </c>
      <c r="E161" s="52" t="s">
        <v>169</v>
      </c>
      <c r="F161" s="179">
        <v>38.786</v>
      </c>
      <c r="G161" s="179">
        <v>38.786</v>
      </c>
      <c r="H161" s="179">
        <v>38.786</v>
      </c>
      <c r="I161" s="179">
        <v>38.786</v>
      </c>
      <c r="J161" s="179">
        <v>38.786</v>
      </c>
      <c r="K161" s="179">
        <v>38.786</v>
      </c>
      <c r="L161" s="179">
        <v>38.786</v>
      </c>
      <c r="M161" s="179">
        <v>38.786</v>
      </c>
      <c r="N161" s="179">
        <v>38.786</v>
      </c>
      <c r="O161" s="179">
        <v>38.786</v>
      </c>
      <c r="P161" s="179">
        <v>38.786</v>
      </c>
      <c r="Q161" s="179">
        <v>38.786</v>
      </c>
      <c r="R161" s="180">
        <f t="shared" si="3"/>
        <v>465.432</v>
      </c>
      <c r="S161" s="28"/>
      <c r="T161" s="30"/>
      <c r="U161" s="56"/>
    </row>
    <row r="162" spans="2:21" s="48" customFormat="1" ht="15.75">
      <c r="B162" s="186"/>
      <c r="C162" s="52" t="s">
        <v>170</v>
      </c>
      <c r="D162" s="93">
        <f>R162</f>
        <v>24.876</v>
      </c>
      <c r="E162" s="52" t="s">
        <v>171</v>
      </c>
      <c r="F162" s="184">
        <v>2.073</v>
      </c>
      <c r="G162" s="184">
        <v>2.073</v>
      </c>
      <c r="H162" s="184">
        <v>2.073</v>
      </c>
      <c r="I162" s="184">
        <v>2.073</v>
      </c>
      <c r="J162" s="184">
        <v>2.073</v>
      </c>
      <c r="K162" s="184">
        <v>2.073</v>
      </c>
      <c r="L162" s="184">
        <v>2.073</v>
      </c>
      <c r="M162" s="184">
        <v>2.073</v>
      </c>
      <c r="N162" s="184">
        <v>2.073</v>
      </c>
      <c r="O162" s="184">
        <v>2.073</v>
      </c>
      <c r="P162" s="184">
        <v>2.073</v>
      </c>
      <c r="Q162" s="184">
        <v>2.073</v>
      </c>
      <c r="R162" s="180">
        <f t="shared" si="3"/>
        <v>24.876</v>
      </c>
      <c r="S162" s="28"/>
      <c r="T162" s="30"/>
      <c r="U162" s="56"/>
    </row>
    <row r="163" spans="2:21" s="48" customFormat="1" ht="15.75">
      <c r="B163" s="186"/>
      <c r="C163" s="52" t="s">
        <v>172</v>
      </c>
      <c r="D163" s="93">
        <f>R163</f>
        <v>63.16</v>
      </c>
      <c r="E163" s="52" t="s">
        <v>173</v>
      </c>
      <c r="F163" s="184">
        <v>1.93</v>
      </c>
      <c r="G163" s="184">
        <v>1.93</v>
      </c>
      <c r="H163" s="184">
        <v>1.93</v>
      </c>
      <c r="I163" s="184">
        <v>21.93</v>
      </c>
      <c r="J163" s="184">
        <v>4.43</v>
      </c>
      <c r="K163" s="184">
        <v>4.43</v>
      </c>
      <c r="L163" s="184">
        <v>4.43</v>
      </c>
      <c r="M163" s="184">
        <v>4.43</v>
      </c>
      <c r="N163" s="184">
        <v>4.43</v>
      </c>
      <c r="O163" s="184">
        <v>4.43</v>
      </c>
      <c r="P163" s="184">
        <v>4.43</v>
      </c>
      <c r="Q163" s="184">
        <v>4.43</v>
      </c>
      <c r="R163" s="180">
        <f t="shared" si="3"/>
        <v>63.16</v>
      </c>
      <c r="S163" s="28"/>
      <c r="T163" s="30"/>
      <c r="U163" s="56"/>
    </row>
    <row r="164" spans="2:21" s="48" customFormat="1" ht="15.75">
      <c r="B164" s="186"/>
      <c r="C164" s="52" t="s">
        <v>174</v>
      </c>
      <c r="D164" s="93">
        <f>R164</f>
        <v>9330</v>
      </c>
      <c r="E164" s="52"/>
      <c r="F164" s="184"/>
      <c r="G164" s="184"/>
      <c r="H164" s="184"/>
      <c r="I164" s="184"/>
      <c r="J164" s="184"/>
      <c r="K164" s="184"/>
      <c r="L164" s="184"/>
      <c r="M164" s="184"/>
      <c r="N164" s="187">
        <v>9330</v>
      </c>
      <c r="O164" s="188"/>
      <c r="P164" s="188"/>
      <c r="Q164" s="189"/>
      <c r="R164" s="190">
        <f t="shared" si="3"/>
        <v>9330</v>
      </c>
      <c r="S164" s="30"/>
      <c r="T164" s="30"/>
      <c r="U164" s="56"/>
    </row>
    <row r="165" spans="2:21" ht="18.75">
      <c r="B165" s="85" t="s">
        <v>175</v>
      </c>
      <c r="C165" s="9" t="s">
        <v>176</v>
      </c>
      <c r="D165" s="10"/>
      <c r="E165" s="10" t="s">
        <v>3</v>
      </c>
      <c r="F165" s="11">
        <f>K165+O165+U165</f>
        <v>100</v>
      </c>
      <c r="G165" s="11"/>
      <c r="H165" s="12"/>
      <c r="I165" s="12"/>
      <c r="J165" s="10" t="s">
        <v>4</v>
      </c>
      <c r="K165" s="13">
        <f>R167</f>
        <v>20</v>
      </c>
      <c r="L165" s="12"/>
      <c r="M165" s="14"/>
      <c r="N165" s="10" t="s">
        <v>5</v>
      </c>
      <c r="O165" s="13">
        <v>50</v>
      </c>
      <c r="P165" s="15"/>
      <c r="Q165" s="15"/>
      <c r="R165" s="11"/>
      <c r="S165" s="16" t="s">
        <v>6</v>
      </c>
      <c r="T165" s="17"/>
      <c r="U165" s="18">
        <f>SUM(U167:U170)</f>
        <v>30</v>
      </c>
    </row>
    <row r="166" spans="2:21" s="48" customFormat="1" ht="15.75">
      <c r="B166" s="27"/>
      <c r="C166" s="30"/>
      <c r="D166" s="29"/>
      <c r="E166" s="30"/>
      <c r="F166" s="23" t="s">
        <v>8</v>
      </c>
      <c r="G166" s="23" t="s">
        <v>9</v>
      </c>
      <c r="H166" s="23" t="s">
        <v>10</v>
      </c>
      <c r="I166" s="23" t="s">
        <v>11</v>
      </c>
      <c r="J166" s="23" t="s">
        <v>12</v>
      </c>
      <c r="K166" s="23" t="s">
        <v>13</v>
      </c>
      <c r="L166" s="23" t="s">
        <v>14</v>
      </c>
      <c r="M166" s="23" t="s">
        <v>15</v>
      </c>
      <c r="N166" s="23" t="s">
        <v>16</v>
      </c>
      <c r="O166" s="23" t="s">
        <v>17</v>
      </c>
      <c r="P166" s="23" t="s">
        <v>18</v>
      </c>
      <c r="Q166" s="23" t="s">
        <v>19</v>
      </c>
      <c r="R166" s="80" t="s">
        <v>20</v>
      </c>
      <c r="S166" s="20"/>
      <c r="T166" s="25" t="s">
        <v>22</v>
      </c>
      <c r="U166" s="26" t="s">
        <v>23</v>
      </c>
    </row>
    <row r="167" spans="2:21" s="48" customFormat="1" ht="15.75">
      <c r="B167" s="95"/>
      <c r="C167" s="30"/>
      <c r="D167" s="29"/>
      <c r="E167" s="30"/>
      <c r="F167" s="31">
        <v>20</v>
      </c>
      <c r="G167" s="32"/>
      <c r="H167" s="32"/>
      <c r="I167" s="32"/>
      <c r="J167" s="32"/>
      <c r="K167" s="32"/>
      <c r="L167" s="32"/>
      <c r="M167" s="32"/>
      <c r="N167" s="32"/>
      <c r="O167" s="32"/>
      <c r="P167" s="32"/>
      <c r="Q167" s="34"/>
      <c r="R167" s="82">
        <f>SUM(F167:Q167)</f>
        <v>20</v>
      </c>
      <c r="S167" s="28" t="s">
        <v>72</v>
      </c>
      <c r="T167" s="37">
        <v>0.1</v>
      </c>
      <c r="U167" s="147">
        <v>8</v>
      </c>
    </row>
    <row r="168" spans="2:21" s="48" customFormat="1" ht="15.75">
      <c r="B168" s="95"/>
      <c r="C168" s="30"/>
      <c r="D168" s="29"/>
      <c r="E168" s="30"/>
      <c r="F168" s="79"/>
      <c r="G168" s="30"/>
      <c r="H168" s="30"/>
      <c r="I168" s="30"/>
      <c r="J168" s="30"/>
      <c r="K168" s="30"/>
      <c r="L168" s="30"/>
      <c r="M168" s="30"/>
      <c r="N168" s="30"/>
      <c r="O168" s="30"/>
      <c r="P168" s="30"/>
      <c r="Q168" s="30"/>
      <c r="R168" s="30"/>
      <c r="S168" s="28" t="s">
        <v>130</v>
      </c>
      <c r="T168" s="37">
        <v>0.1</v>
      </c>
      <c r="U168" s="147">
        <v>10</v>
      </c>
    </row>
    <row r="169" spans="2:21" s="48" customFormat="1" ht="15.75">
      <c r="B169" s="95"/>
      <c r="C169" s="30"/>
      <c r="D169" s="29"/>
      <c r="E169" s="30"/>
      <c r="F169" s="30"/>
      <c r="G169" s="30"/>
      <c r="H169" s="30"/>
      <c r="I169" s="30"/>
      <c r="J169" s="30"/>
      <c r="K169" s="30"/>
      <c r="L169" s="30"/>
      <c r="M169" s="30"/>
      <c r="N169" s="30"/>
      <c r="O169" s="30"/>
      <c r="P169" s="30"/>
      <c r="Q169" s="30"/>
      <c r="R169" s="30"/>
      <c r="S169" s="28" t="s">
        <v>73</v>
      </c>
      <c r="T169" s="37">
        <v>0.1</v>
      </c>
      <c r="U169" s="147">
        <v>8</v>
      </c>
    </row>
    <row r="170" spans="2:21" s="48" customFormat="1" ht="15.75">
      <c r="B170" s="84"/>
      <c r="C170" s="44"/>
      <c r="D170" s="43"/>
      <c r="E170" s="44"/>
      <c r="F170" s="44"/>
      <c r="G170" s="44"/>
      <c r="H170" s="44"/>
      <c r="I170" s="44"/>
      <c r="J170" s="44"/>
      <c r="K170" s="44"/>
      <c r="L170" s="44"/>
      <c r="M170" s="44"/>
      <c r="N170" s="44"/>
      <c r="O170" s="44"/>
      <c r="P170" s="44"/>
      <c r="Q170" s="44"/>
      <c r="R170" s="44"/>
      <c r="S170" s="42" t="s">
        <v>177</v>
      </c>
      <c r="T170" s="68">
        <v>0.02</v>
      </c>
      <c r="U170" s="148">
        <v>4</v>
      </c>
    </row>
    <row r="171" spans="2:21" ht="18.75">
      <c r="B171" s="8" t="s">
        <v>178</v>
      </c>
      <c r="C171" s="9" t="s">
        <v>179</v>
      </c>
      <c r="D171" s="10"/>
      <c r="E171" s="10" t="s">
        <v>3</v>
      </c>
      <c r="F171" s="11">
        <f>K171+O171+U171</f>
        <v>154001</v>
      </c>
      <c r="G171" s="11"/>
      <c r="H171" s="12"/>
      <c r="I171" s="12"/>
      <c r="J171" s="10" t="s">
        <v>4</v>
      </c>
      <c r="K171" s="13">
        <f>K173+K181</f>
        <v>148581.202</v>
      </c>
      <c r="L171" s="12"/>
      <c r="M171" s="14"/>
      <c r="N171" s="10" t="s">
        <v>5</v>
      </c>
      <c r="O171" s="13">
        <v>4620</v>
      </c>
      <c r="P171" s="15"/>
      <c r="Q171" s="15"/>
      <c r="R171" s="11"/>
      <c r="S171" s="16" t="s">
        <v>6</v>
      </c>
      <c r="T171" s="17"/>
      <c r="U171" s="191">
        <f>U173+U181</f>
        <v>799.798</v>
      </c>
    </row>
    <row r="172" spans="2:21" s="48" customFormat="1" ht="15.75">
      <c r="B172" s="35"/>
      <c r="C172" s="30"/>
      <c r="D172" s="29"/>
      <c r="E172" s="30"/>
      <c r="F172" s="30"/>
      <c r="G172" s="30"/>
      <c r="H172" s="30"/>
      <c r="I172" s="30"/>
      <c r="J172" s="30"/>
      <c r="K172" s="30"/>
      <c r="L172" s="30"/>
      <c r="M172" s="30"/>
      <c r="N172" s="30"/>
      <c r="O172" s="30"/>
      <c r="P172" s="30"/>
      <c r="Q172" s="30"/>
      <c r="R172" s="30"/>
      <c r="S172" s="126"/>
      <c r="T172" s="68"/>
      <c r="U172" s="148"/>
    </row>
    <row r="173" spans="2:21" ht="18.75">
      <c r="B173" s="19" t="s">
        <v>180</v>
      </c>
      <c r="C173" s="9" t="s">
        <v>49</v>
      </c>
      <c r="D173" s="192"/>
      <c r="E173" s="10" t="s">
        <v>3</v>
      </c>
      <c r="F173" s="11">
        <f>K173+O173+U173</f>
        <v>104566</v>
      </c>
      <c r="G173" s="11"/>
      <c r="H173" s="12"/>
      <c r="I173" s="12"/>
      <c r="J173" s="10" t="s">
        <v>4</v>
      </c>
      <c r="K173" s="13">
        <f>R175</f>
        <v>104000</v>
      </c>
      <c r="L173" s="12"/>
      <c r="M173" s="14"/>
      <c r="N173" s="10" t="s">
        <v>5</v>
      </c>
      <c r="O173" s="13"/>
      <c r="P173" s="15"/>
      <c r="Q173" s="15"/>
      <c r="R173" s="11"/>
      <c r="S173" s="16" t="s">
        <v>6</v>
      </c>
      <c r="T173" s="17"/>
      <c r="U173" s="18">
        <f>U175</f>
        <v>566</v>
      </c>
    </row>
    <row r="174" spans="2:21" s="48" customFormat="1" ht="15.75">
      <c r="B174" s="19"/>
      <c r="C174" s="22"/>
      <c r="D174" s="21"/>
      <c r="E174" s="22"/>
      <c r="F174" s="23" t="s">
        <v>8</v>
      </c>
      <c r="G174" s="23" t="s">
        <v>9</v>
      </c>
      <c r="H174" s="23" t="s">
        <v>10</v>
      </c>
      <c r="I174" s="23" t="s">
        <v>11</v>
      </c>
      <c r="J174" s="23" t="s">
        <v>12</v>
      </c>
      <c r="K174" s="23" t="s">
        <v>13</v>
      </c>
      <c r="L174" s="23" t="s">
        <v>14</v>
      </c>
      <c r="M174" s="23" t="s">
        <v>15</v>
      </c>
      <c r="N174" s="23" t="s">
        <v>16</v>
      </c>
      <c r="O174" s="23" t="s">
        <v>17</v>
      </c>
      <c r="P174" s="23" t="s">
        <v>18</v>
      </c>
      <c r="Q174" s="23" t="s">
        <v>19</v>
      </c>
      <c r="R174" s="80" t="s">
        <v>20</v>
      </c>
      <c r="S174" s="81" t="s">
        <v>30</v>
      </c>
      <c r="T174" s="25" t="s">
        <v>22</v>
      </c>
      <c r="U174" s="26" t="s">
        <v>23</v>
      </c>
    </row>
    <row r="175" spans="2:21" s="48" customFormat="1" ht="15.75">
      <c r="B175" s="19"/>
      <c r="C175" s="137"/>
      <c r="D175" s="137"/>
      <c r="E175" s="52"/>
      <c r="F175" s="31">
        <v>62400</v>
      </c>
      <c r="G175" s="32"/>
      <c r="H175" s="32"/>
      <c r="I175" s="32"/>
      <c r="J175" s="32"/>
      <c r="K175" s="34"/>
      <c r="L175" s="31">
        <v>41600</v>
      </c>
      <c r="M175" s="32"/>
      <c r="N175" s="32"/>
      <c r="O175" s="32"/>
      <c r="P175" s="32"/>
      <c r="Q175" s="34"/>
      <c r="R175" s="82">
        <f>SUM(F175:Q175)</f>
        <v>104000</v>
      </c>
      <c r="S175" s="83" t="s">
        <v>181</v>
      </c>
      <c r="T175" s="193">
        <v>0.05</v>
      </c>
      <c r="U175" s="38">
        <v>566</v>
      </c>
    </row>
    <row r="176" spans="2:21" s="48" customFormat="1" ht="15.75">
      <c r="B176" s="19"/>
      <c r="C176" s="137"/>
      <c r="D176" s="137"/>
      <c r="E176" s="52"/>
      <c r="F176" s="39"/>
      <c r="G176" s="39"/>
      <c r="H176" s="39"/>
      <c r="I176" s="39"/>
      <c r="J176" s="39"/>
      <c r="K176" s="39"/>
      <c r="L176" s="39"/>
      <c r="M176" s="39"/>
      <c r="N176" s="39"/>
      <c r="O176" s="39"/>
      <c r="P176" s="39"/>
      <c r="Q176" s="39"/>
      <c r="R176" s="64"/>
      <c r="S176" s="83" t="s">
        <v>182</v>
      </c>
      <c r="T176" s="194"/>
      <c r="U176" s="41"/>
    </row>
    <row r="177" spans="2:21" s="48" customFormat="1" ht="15.75">
      <c r="B177" s="19"/>
      <c r="C177" s="137"/>
      <c r="D177" s="137"/>
      <c r="E177" s="52"/>
      <c r="F177" s="39"/>
      <c r="G177" s="39"/>
      <c r="H177" s="39"/>
      <c r="I177" s="39"/>
      <c r="J177" s="39"/>
      <c r="K177" s="39"/>
      <c r="L177" s="39"/>
      <c r="M177" s="39"/>
      <c r="N177" s="39"/>
      <c r="O177" s="39"/>
      <c r="P177" s="39"/>
      <c r="Q177" s="39"/>
      <c r="R177" s="64"/>
      <c r="S177" s="28" t="s">
        <v>183</v>
      </c>
      <c r="T177" s="194"/>
      <c r="U177" s="41"/>
    </row>
    <row r="178" spans="2:21" s="48" customFormat="1" ht="15.75">
      <c r="B178" s="19"/>
      <c r="C178" s="137"/>
      <c r="D178" s="137"/>
      <c r="E178" s="52"/>
      <c r="F178" s="39"/>
      <c r="G178" s="39"/>
      <c r="H178" s="39"/>
      <c r="I178" s="39"/>
      <c r="J178" s="39"/>
      <c r="K178" s="39"/>
      <c r="L178" s="39"/>
      <c r="M178" s="39"/>
      <c r="N178" s="39"/>
      <c r="O178" s="39"/>
      <c r="P178" s="39"/>
      <c r="Q178" s="39"/>
      <c r="R178" s="64"/>
      <c r="S178" s="138" t="s">
        <v>31</v>
      </c>
      <c r="T178" s="37"/>
      <c r="U178" s="41"/>
    </row>
    <row r="179" spans="2:21" s="48" customFormat="1" ht="15.75">
      <c r="B179" s="19"/>
      <c r="C179" s="137"/>
      <c r="D179" s="137"/>
      <c r="E179" s="52"/>
      <c r="F179" s="39"/>
      <c r="G179" s="39"/>
      <c r="H179" s="39"/>
      <c r="I179" s="39"/>
      <c r="J179" s="39"/>
      <c r="K179" s="39"/>
      <c r="L179" s="39"/>
      <c r="M179" s="39"/>
      <c r="N179" s="39"/>
      <c r="O179" s="39"/>
      <c r="P179" s="39"/>
      <c r="Q179" s="39"/>
      <c r="R179" s="64"/>
      <c r="S179" s="28" t="s">
        <v>184</v>
      </c>
      <c r="T179" s="37">
        <v>0.05</v>
      </c>
      <c r="U179" s="41"/>
    </row>
    <row r="180" spans="2:21" s="48" customFormat="1" ht="15.75">
      <c r="B180" s="84"/>
      <c r="C180" s="30"/>
      <c r="D180" s="29"/>
      <c r="E180" s="30"/>
      <c r="F180" s="30"/>
      <c r="G180" s="30"/>
      <c r="H180" s="30"/>
      <c r="I180" s="30"/>
      <c r="J180" s="30"/>
      <c r="K180" s="30"/>
      <c r="L180" s="30"/>
      <c r="M180" s="30"/>
      <c r="N180" s="30"/>
      <c r="O180" s="30"/>
      <c r="P180" s="30"/>
      <c r="Q180" s="30"/>
      <c r="R180" s="30"/>
      <c r="S180" s="42" t="s">
        <v>177</v>
      </c>
      <c r="T180" s="68">
        <v>0.01</v>
      </c>
      <c r="U180" s="47"/>
    </row>
    <row r="181" spans="2:21" ht="18.75">
      <c r="B181" s="19" t="s">
        <v>180</v>
      </c>
      <c r="C181" s="9" t="s">
        <v>185</v>
      </c>
      <c r="D181" s="10"/>
      <c r="E181" s="10" t="s">
        <v>3</v>
      </c>
      <c r="F181" s="11">
        <f>K181+O181+U181</f>
        <v>44815</v>
      </c>
      <c r="G181" s="11"/>
      <c r="H181" s="12"/>
      <c r="I181" s="12"/>
      <c r="J181" s="10" t="s">
        <v>4</v>
      </c>
      <c r="K181" s="13">
        <f>SUM(R183:R191)</f>
        <v>44581.202</v>
      </c>
      <c r="L181" s="12"/>
      <c r="M181" s="14"/>
      <c r="N181" s="10" t="s">
        <v>5</v>
      </c>
      <c r="O181" s="13"/>
      <c r="P181" s="15"/>
      <c r="Q181" s="15"/>
      <c r="R181" s="11"/>
      <c r="S181" s="16" t="s">
        <v>6</v>
      </c>
      <c r="T181" s="17"/>
      <c r="U181" s="191">
        <f>U183</f>
        <v>233.798</v>
      </c>
    </row>
    <row r="182" spans="2:21" s="48" customFormat="1" ht="15.75">
      <c r="B182" s="27"/>
      <c r="C182" s="22"/>
      <c r="D182" s="21"/>
      <c r="E182" s="22"/>
      <c r="F182" s="23" t="s">
        <v>8</v>
      </c>
      <c r="G182" s="23" t="s">
        <v>9</v>
      </c>
      <c r="H182" s="23" t="s">
        <v>10</v>
      </c>
      <c r="I182" s="23" t="s">
        <v>11</v>
      </c>
      <c r="J182" s="23" t="s">
        <v>12</v>
      </c>
      <c r="K182" s="23" t="s">
        <v>13</v>
      </c>
      <c r="L182" s="23" t="s">
        <v>14</v>
      </c>
      <c r="M182" s="23" t="s">
        <v>15</v>
      </c>
      <c r="N182" s="23" t="s">
        <v>16</v>
      </c>
      <c r="O182" s="23" t="s">
        <v>17</v>
      </c>
      <c r="P182" s="23" t="s">
        <v>18</v>
      </c>
      <c r="Q182" s="23" t="s">
        <v>19</v>
      </c>
      <c r="R182" s="80" t="s">
        <v>20</v>
      </c>
      <c r="S182" s="81" t="s">
        <v>186</v>
      </c>
      <c r="T182" s="25" t="s">
        <v>22</v>
      </c>
      <c r="U182" s="26" t="s">
        <v>23</v>
      </c>
    </row>
    <row r="183" spans="2:21" s="48" customFormat="1" ht="15.75">
      <c r="B183" s="95"/>
      <c r="C183" s="137"/>
      <c r="D183" s="137"/>
      <c r="E183" s="52" t="s">
        <v>92</v>
      </c>
      <c r="F183" s="31">
        <v>40122</v>
      </c>
      <c r="G183" s="32"/>
      <c r="H183" s="32"/>
      <c r="I183" s="32"/>
      <c r="J183" s="32"/>
      <c r="K183" s="34"/>
      <c r="L183" s="31">
        <v>4458</v>
      </c>
      <c r="M183" s="32"/>
      <c r="N183" s="32"/>
      <c r="O183" s="32"/>
      <c r="P183" s="32"/>
      <c r="Q183" s="34"/>
      <c r="R183" s="82">
        <f>SUM(F183:Q183)</f>
        <v>44580</v>
      </c>
      <c r="S183" s="83" t="s">
        <v>95</v>
      </c>
      <c r="T183" s="37">
        <v>0.05</v>
      </c>
      <c r="U183" s="195">
        <v>233.798</v>
      </c>
    </row>
    <row r="184" spans="2:21" s="48" customFormat="1" ht="15.75">
      <c r="B184" s="95"/>
      <c r="C184" s="137"/>
      <c r="D184" s="137"/>
      <c r="E184" s="52" t="s">
        <v>93</v>
      </c>
      <c r="F184" s="100">
        <v>0.182</v>
      </c>
      <c r="G184" s="101"/>
      <c r="H184" s="101"/>
      <c r="I184" s="101"/>
      <c r="J184" s="101"/>
      <c r="K184" s="102"/>
      <c r="L184" s="100">
        <v>0.02</v>
      </c>
      <c r="M184" s="101"/>
      <c r="N184" s="101"/>
      <c r="O184" s="101"/>
      <c r="P184" s="101"/>
      <c r="Q184" s="102"/>
      <c r="R184" s="180">
        <f>SUM(F184:Q184)</f>
        <v>0.20199999999999999</v>
      </c>
      <c r="S184" s="83" t="s">
        <v>97</v>
      </c>
      <c r="T184" s="37">
        <v>0.05</v>
      </c>
      <c r="U184" s="196"/>
    </row>
    <row r="185" spans="2:21" s="48" customFormat="1" ht="15.75">
      <c r="B185" s="95"/>
      <c r="C185" s="137"/>
      <c r="D185" s="137"/>
      <c r="E185" s="52"/>
      <c r="F185" s="60"/>
      <c r="G185" s="60"/>
      <c r="H185" s="60"/>
      <c r="I185" s="60"/>
      <c r="J185" s="60"/>
      <c r="K185" s="60"/>
      <c r="L185" s="60"/>
      <c r="M185" s="60"/>
      <c r="N185" s="60"/>
      <c r="O185" s="60"/>
      <c r="P185" s="60"/>
      <c r="Q185" s="60"/>
      <c r="R185" s="185"/>
      <c r="S185" s="83" t="s">
        <v>187</v>
      </c>
      <c r="T185" s="37">
        <v>0.05</v>
      </c>
      <c r="U185" s="196"/>
    </row>
    <row r="186" spans="2:21" s="48" customFormat="1" ht="15.75">
      <c r="B186" s="95"/>
      <c r="C186" s="137"/>
      <c r="D186" s="137"/>
      <c r="E186" s="52"/>
      <c r="F186" s="60"/>
      <c r="G186" s="60"/>
      <c r="H186" s="60"/>
      <c r="I186" s="60"/>
      <c r="J186" s="60"/>
      <c r="K186" s="60"/>
      <c r="L186" s="60"/>
      <c r="M186" s="60"/>
      <c r="N186" s="60"/>
      <c r="O186" s="60"/>
      <c r="P186" s="60"/>
      <c r="Q186" s="60"/>
      <c r="R186" s="185"/>
      <c r="S186" s="138" t="s">
        <v>188</v>
      </c>
      <c r="T186" s="37"/>
      <c r="U186" s="196"/>
    </row>
    <row r="187" spans="2:21" s="48" customFormat="1" ht="15.75">
      <c r="B187" s="95"/>
      <c r="C187" s="137"/>
      <c r="D187" s="137"/>
      <c r="E187" s="52"/>
      <c r="F187" s="60"/>
      <c r="G187" s="60"/>
      <c r="H187" s="60"/>
      <c r="I187" s="60"/>
      <c r="J187" s="60"/>
      <c r="K187" s="60"/>
      <c r="L187" s="60"/>
      <c r="M187" s="60"/>
      <c r="N187" s="60"/>
      <c r="O187" s="60"/>
      <c r="P187" s="60"/>
      <c r="Q187" s="60"/>
      <c r="R187" s="185"/>
      <c r="S187" s="83" t="s">
        <v>148</v>
      </c>
      <c r="T187" s="37">
        <v>0.01</v>
      </c>
      <c r="U187" s="197"/>
    </row>
    <row r="188" spans="2:21" ht="18.75">
      <c r="B188" s="85" t="s">
        <v>175</v>
      </c>
      <c r="C188" s="9" t="s">
        <v>189</v>
      </c>
      <c r="D188" s="10"/>
      <c r="E188" s="10" t="s">
        <v>3</v>
      </c>
      <c r="F188" s="11">
        <f>K188+O188+U188</f>
        <v>3</v>
      </c>
      <c r="G188" s="11"/>
      <c r="H188" s="12"/>
      <c r="I188" s="12"/>
      <c r="J188" s="10" t="s">
        <v>4</v>
      </c>
      <c r="K188" s="13">
        <f>F190</f>
        <v>1</v>
      </c>
      <c r="L188" s="12"/>
      <c r="M188" s="14"/>
      <c r="N188" s="10" t="s">
        <v>5</v>
      </c>
      <c r="O188" s="13"/>
      <c r="P188" s="15"/>
      <c r="Q188" s="15"/>
      <c r="R188" s="11"/>
      <c r="S188" s="16" t="s">
        <v>6</v>
      </c>
      <c r="T188" s="17"/>
      <c r="U188" s="198">
        <f>SUM(U190:U191)</f>
        <v>2</v>
      </c>
    </row>
    <row r="189" spans="2:21" s="48" customFormat="1" ht="15.75">
      <c r="B189" s="95"/>
      <c r="C189" s="137"/>
      <c r="D189" s="137"/>
      <c r="E189" s="52"/>
      <c r="F189" s="23" t="s">
        <v>8</v>
      </c>
      <c r="G189" s="23" t="s">
        <v>9</v>
      </c>
      <c r="H189" s="23" t="s">
        <v>10</v>
      </c>
      <c r="I189" s="23" t="s">
        <v>11</v>
      </c>
      <c r="J189" s="23" t="s">
        <v>12</v>
      </c>
      <c r="K189" s="23" t="s">
        <v>13</v>
      </c>
      <c r="L189" s="23" t="s">
        <v>14</v>
      </c>
      <c r="M189" s="23" t="s">
        <v>15</v>
      </c>
      <c r="N189" s="23" t="s">
        <v>16</v>
      </c>
      <c r="O189" s="23" t="s">
        <v>17</v>
      </c>
      <c r="P189" s="23" t="s">
        <v>18</v>
      </c>
      <c r="Q189" s="23" t="s">
        <v>19</v>
      </c>
      <c r="R189" s="80" t="s">
        <v>20</v>
      </c>
      <c r="S189" s="138"/>
      <c r="T189" s="25" t="s">
        <v>22</v>
      </c>
      <c r="U189" s="26" t="s">
        <v>23</v>
      </c>
    </row>
    <row r="190" spans="2:21" s="48" customFormat="1" ht="15.75">
      <c r="B190" s="95"/>
      <c r="C190" s="137"/>
      <c r="D190" s="137"/>
      <c r="E190" s="52"/>
      <c r="F190" s="31">
        <v>1</v>
      </c>
      <c r="G190" s="32"/>
      <c r="H190" s="32"/>
      <c r="I190" s="32"/>
      <c r="J190" s="32"/>
      <c r="K190" s="32"/>
      <c r="L190" s="32"/>
      <c r="M190" s="32"/>
      <c r="N190" s="32"/>
      <c r="O190" s="32"/>
      <c r="P190" s="32"/>
      <c r="Q190" s="34"/>
      <c r="R190" s="82">
        <f>SUM(F190:Q190)</f>
        <v>1</v>
      </c>
      <c r="S190" s="83" t="s">
        <v>190</v>
      </c>
      <c r="T190" s="37">
        <v>0.02</v>
      </c>
      <c r="U190" s="40">
        <v>1</v>
      </c>
    </row>
    <row r="191" spans="2:21" s="48" customFormat="1" ht="15.75">
      <c r="B191" s="84"/>
      <c r="C191" s="172"/>
      <c r="D191" s="172"/>
      <c r="E191" s="66"/>
      <c r="F191" s="141"/>
      <c r="G191" s="141"/>
      <c r="H191" s="141"/>
      <c r="I191" s="141"/>
      <c r="J191" s="141"/>
      <c r="K191" s="141"/>
      <c r="L191" s="141"/>
      <c r="M191" s="141"/>
      <c r="N191" s="141"/>
      <c r="O191" s="141"/>
      <c r="P191" s="141"/>
      <c r="Q191" s="141"/>
      <c r="R191" s="199"/>
      <c r="S191" s="154" t="s">
        <v>191</v>
      </c>
      <c r="T191" s="68">
        <v>0.02</v>
      </c>
      <c r="U191" s="46">
        <v>1</v>
      </c>
    </row>
    <row r="192" spans="2:21" ht="18.75">
      <c r="B192" s="8" t="s">
        <v>192</v>
      </c>
      <c r="C192" s="9" t="s">
        <v>193</v>
      </c>
      <c r="D192" s="10"/>
      <c r="E192" s="10" t="s">
        <v>3</v>
      </c>
      <c r="F192" s="200">
        <f>K192+O192+U192</f>
        <v>28000</v>
      </c>
      <c r="G192" s="11"/>
      <c r="H192" s="12"/>
      <c r="I192" s="12"/>
      <c r="J192" s="10" t="s">
        <v>4</v>
      </c>
      <c r="K192" s="86">
        <f>D194</f>
        <v>27450.107</v>
      </c>
      <c r="L192" s="12"/>
      <c r="M192" s="14"/>
      <c r="N192" s="10" t="s">
        <v>5</v>
      </c>
      <c r="O192" s="13">
        <v>500</v>
      </c>
      <c r="P192" s="15"/>
      <c r="Q192" s="15"/>
      <c r="R192" s="11"/>
      <c r="S192" s="16" t="s">
        <v>6</v>
      </c>
      <c r="T192" s="17"/>
      <c r="U192" s="191">
        <v>49.893</v>
      </c>
    </row>
    <row r="193" spans="2:21" s="48" customFormat="1" ht="15.75">
      <c r="B193" s="19" t="s">
        <v>194</v>
      </c>
      <c r="C193" s="22"/>
      <c r="D193" s="21"/>
      <c r="E193" s="22"/>
      <c r="F193" s="23" t="s">
        <v>8</v>
      </c>
      <c r="G193" s="23" t="s">
        <v>9</v>
      </c>
      <c r="H193" s="23" t="s">
        <v>10</v>
      </c>
      <c r="I193" s="23" t="s">
        <v>11</v>
      </c>
      <c r="J193" s="23" t="s">
        <v>12</v>
      </c>
      <c r="K193" s="23" t="s">
        <v>13</v>
      </c>
      <c r="L193" s="23" t="s">
        <v>14</v>
      </c>
      <c r="M193" s="23" t="s">
        <v>15</v>
      </c>
      <c r="N193" s="23" t="s">
        <v>16</v>
      </c>
      <c r="O193" s="23" t="s">
        <v>17</v>
      </c>
      <c r="P193" s="23" t="s">
        <v>18</v>
      </c>
      <c r="Q193" s="23" t="s">
        <v>19</v>
      </c>
      <c r="R193" s="80" t="s">
        <v>20</v>
      </c>
      <c r="S193" s="20"/>
      <c r="T193" s="25" t="s">
        <v>22</v>
      </c>
      <c r="U193" s="26" t="s">
        <v>23</v>
      </c>
    </row>
    <row r="194" spans="2:21" s="48" customFormat="1" ht="15.75">
      <c r="B194" s="19"/>
      <c r="C194" s="135" t="s">
        <v>30</v>
      </c>
      <c r="D194" s="93">
        <f>SUM(R194:R195)</f>
        <v>27450.107</v>
      </c>
      <c r="E194" s="52" t="s">
        <v>92</v>
      </c>
      <c r="F194" s="31">
        <v>10000</v>
      </c>
      <c r="G194" s="32"/>
      <c r="H194" s="34"/>
      <c r="I194" s="31">
        <v>17450</v>
      </c>
      <c r="J194" s="32"/>
      <c r="K194" s="32"/>
      <c r="L194" s="32"/>
      <c r="M194" s="32"/>
      <c r="N194" s="32"/>
      <c r="O194" s="32"/>
      <c r="P194" s="32"/>
      <c r="Q194" s="34"/>
      <c r="R194" s="82">
        <f>SUM(F194:Q194)</f>
        <v>27450</v>
      </c>
      <c r="S194" s="83" t="s">
        <v>96</v>
      </c>
      <c r="T194" s="37">
        <v>0.05</v>
      </c>
      <c r="U194" s="40"/>
    </row>
    <row r="195" spans="2:21" s="48" customFormat="1" ht="15.75">
      <c r="B195" s="65"/>
      <c r="C195" s="172"/>
      <c r="D195" s="172"/>
      <c r="E195" s="66" t="s">
        <v>93</v>
      </c>
      <c r="F195" s="201">
        <v>0.008</v>
      </c>
      <c r="G195" s="202"/>
      <c r="H195" s="203"/>
      <c r="I195" s="201">
        <v>0.099</v>
      </c>
      <c r="J195" s="202"/>
      <c r="K195" s="202"/>
      <c r="L195" s="202"/>
      <c r="M195" s="202"/>
      <c r="N195" s="202"/>
      <c r="O195" s="202"/>
      <c r="P195" s="202"/>
      <c r="Q195" s="203"/>
      <c r="R195" s="180">
        <f>SUM(F195:Q195)</f>
        <v>0.10700000000000001</v>
      </c>
      <c r="S195" s="42" t="s">
        <v>95</v>
      </c>
      <c r="T195" s="68">
        <v>0.05</v>
      </c>
      <c r="U195" s="46"/>
    </row>
    <row r="196" spans="2:21" ht="18.75">
      <c r="B196" s="8" t="s">
        <v>195</v>
      </c>
      <c r="C196" s="9" t="s">
        <v>81</v>
      </c>
      <c r="D196" s="10"/>
      <c r="E196" s="10" t="s">
        <v>3</v>
      </c>
      <c r="F196" s="11">
        <f>K196+O196+U196</f>
        <v>31408.509</v>
      </c>
      <c r="G196" s="11"/>
      <c r="H196" s="12"/>
      <c r="I196" s="12"/>
      <c r="J196" s="10" t="s">
        <v>4</v>
      </c>
      <c r="K196" s="13">
        <f>K198+K213</f>
        <v>30990.509</v>
      </c>
      <c r="L196" s="12"/>
      <c r="M196" s="14"/>
      <c r="N196" s="10" t="s">
        <v>5</v>
      </c>
      <c r="O196" s="13">
        <f>O198+O213</f>
        <v>360</v>
      </c>
      <c r="P196" s="15"/>
      <c r="Q196" s="15"/>
      <c r="R196" s="11"/>
      <c r="S196" s="16" t="s">
        <v>6</v>
      </c>
      <c r="T196" s="17"/>
      <c r="U196" s="204">
        <f>U198</f>
        <v>58</v>
      </c>
    </row>
    <row r="197" spans="2:21" s="48" customFormat="1" ht="15.75">
      <c r="B197" s="35"/>
      <c r="C197" s="22"/>
      <c r="D197" s="21"/>
      <c r="E197" s="22"/>
      <c r="F197" s="30"/>
      <c r="G197" s="30"/>
      <c r="H197" s="30"/>
      <c r="I197" s="30"/>
      <c r="J197" s="30"/>
      <c r="K197" s="30"/>
      <c r="L197" s="30"/>
      <c r="M197" s="30"/>
      <c r="N197" s="30"/>
      <c r="O197" s="30"/>
      <c r="P197" s="30"/>
      <c r="Q197" s="30"/>
      <c r="R197" s="30"/>
      <c r="S197" s="20"/>
      <c r="T197" s="22"/>
      <c r="U197" s="205"/>
    </row>
    <row r="198" spans="2:21" ht="18.75">
      <c r="B198" s="19" t="s">
        <v>196</v>
      </c>
      <c r="C198" s="9" t="s">
        <v>83</v>
      </c>
      <c r="D198" s="10"/>
      <c r="E198" s="10" t="s">
        <v>3</v>
      </c>
      <c r="F198" s="173">
        <f>K198+O198+U198</f>
        <v>15704.251</v>
      </c>
      <c r="G198" s="11"/>
      <c r="H198" s="12"/>
      <c r="I198" s="12"/>
      <c r="J198" s="10" t="s">
        <v>4</v>
      </c>
      <c r="K198" s="86">
        <f>D200+D204</f>
        <v>15346.251</v>
      </c>
      <c r="L198" s="12"/>
      <c r="M198" s="14"/>
      <c r="N198" s="10" t="s">
        <v>5</v>
      </c>
      <c r="O198" s="13">
        <v>300</v>
      </c>
      <c r="P198" s="15"/>
      <c r="Q198" s="15"/>
      <c r="R198" s="158"/>
      <c r="S198" s="159" t="s">
        <v>6</v>
      </c>
      <c r="T198" s="17"/>
      <c r="U198" s="204">
        <f>U204+U212</f>
        <v>58</v>
      </c>
    </row>
    <row r="199" spans="2:21" s="48" customFormat="1" ht="15.75">
      <c r="B199" s="19" t="s">
        <v>197</v>
      </c>
      <c r="C199" s="206" t="s">
        <v>198</v>
      </c>
      <c r="D199" s="29"/>
      <c r="E199" s="30"/>
      <c r="F199" s="112" t="s">
        <v>8</v>
      </c>
      <c r="G199" s="112" t="s">
        <v>9</v>
      </c>
      <c r="H199" s="112" t="s">
        <v>10</v>
      </c>
      <c r="I199" s="112" t="s">
        <v>11</v>
      </c>
      <c r="J199" s="112" t="s">
        <v>12</v>
      </c>
      <c r="K199" s="112" t="s">
        <v>13</v>
      </c>
      <c r="L199" s="112" t="s">
        <v>14</v>
      </c>
      <c r="M199" s="112" t="s">
        <v>15</v>
      </c>
      <c r="N199" s="112" t="s">
        <v>16</v>
      </c>
      <c r="O199" s="112" t="s">
        <v>17</v>
      </c>
      <c r="P199" s="112" t="s">
        <v>18</v>
      </c>
      <c r="Q199" s="112" t="s">
        <v>19</v>
      </c>
      <c r="R199" s="112" t="s">
        <v>20</v>
      </c>
      <c r="S199" s="150" t="s">
        <v>198</v>
      </c>
      <c r="T199" s="141" t="s">
        <v>22</v>
      </c>
      <c r="U199" s="142" t="s">
        <v>23</v>
      </c>
    </row>
    <row r="200" spans="2:21" s="48" customFormat="1" ht="15.75">
      <c r="B200" s="19"/>
      <c r="C200" s="62" t="s">
        <v>30</v>
      </c>
      <c r="D200" s="63">
        <f>SUM(R200:R201)</f>
        <v>9370</v>
      </c>
      <c r="E200" s="52" t="s">
        <v>85</v>
      </c>
      <c r="F200" s="54">
        <v>2122</v>
      </c>
      <c r="G200" s="53">
        <v>4125</v>
      </c>
      <c r="H200" s="53"/>
      <c r="I200" s="53"/>
      <c r="J200" s="53"/>
      <c r="K200" s="53"/>
      <c r="L200" s="53"/>
      <c r="M200" s="53"/>
      <c r="N200" s="53"/>
      <c r="O200" s="53"/>
      <c r="P200" s="53"/>
      <c r="Q200" s="53"/>
      <c r="R200" s="35">
        <f>SUM(F200:Q200)</f>
        <v>6247</v>
      </c>
      <c r="S200" s="83" t="s">
        <v>199</v>
      </c>
      <c r="T200" s="37">
        <v>0.05</v>
      </c>
      <c r="U200" s="40">
        <v>8</v>
      </c>
    </row>
    <row r="201" spans="2:21" s="48" customFormat="1" ht="15.75">
      <c r="B201" s="95"/>
      <c r="C201" s="58"/>
      <c r="D201" s="29"/>
      <c r="E201" s="52" t="s">
        <v>87</v>
      </c>
      <c r="F201" s="207">
        <v>1061</v>
      </c>
      <c r="G201" s="53">
        <v>2062</v>
      </c>
      <c r="H201" s="53"/>
      <c r="I201" s="53"/>
      <c r="J201" s="53"/>
      <c r="K201" s="53"/>
      <c r="L201" s="53"/>
      <c r="M201" s="53"/>
      <c r="N201" s="53"/>
      <c r="O201" s="53"/>
      <c r="P201" s="53"/>
      <c r="Q201" s="53"/>
      <c r="R201" s="35">
        <f>SUM(F201:Q201)</f>
        <v>3123</v>
      </c>
      <c r="S201" s="83" t="s">
        <v>200</v>
      </c>
      <c r="T201" s="37">
        <v>0.05</v>
      </c>
      <c r="U201" s="40">
        <v>4</v>
      </c>
    </row>
    <row r="202" spans="2:21" s="48" customFormat="1" ht="15.75">
      <c r="B202" s="95"/>
      <c r="C202" s="30"/>
      <c r="D202" s="29"/>
      <c r="E202" s="30"/>
      <c r="F202" s="30"/>
      <c r="G202" s="30"/>
      <c r="H202" s="30"/>
      <c r="I202" s="30"/>
      <c r="J202" s="30"/>
      <c r="K202" s="30"/>
      <c r="L202" s="30"/>
      <c r="M202" s="30"/>
      <c r="N202" s="30"/>
      <c r="O202" s="30"/>
      <c r="P202" s="30"/>
      <c r="Q202" s="30"/>
      <c r="R202" s="56"/>
      <c r="S202" s="83" t="s">
        <v>89</v>
      </c>
      <c r="T202" s="37">
        <v>0.05</v>
      </c>
      <c r="U202" s="40">
        <v>10</v>
      </c>
    </row>
    <row r="203" spans="2:21" s="48" customFormat="1" ht="15.75">
      <c r="B203" s="95"/>
      <c r="C203" s="206" t="s">
        <v>201</v>
      </c>
      <c r="D203" s="29"/>
      <c r="E203" s="30"/>
      <c r="F203" s="23" t="s">
        <v>8</v>
      </c>
      <c r="G203" s="23" t="s">
        <v>9</v>
      </c>
      <c r="H203" s="23" t="s">
        <v>10</v>
      </c>
      <c r="I203" s="23" t="s">
        <v>11</v>
      </c>
      <c r="J203" s="23" t="s">
        <v>12</v>
      </c>
      <c r="K203" s="23" t="s">
        <v>13</v>
      </c>
      <c r="L203" s="23" t="s">
        <v>14</v>
      </c>
      <c r="M203" s="23" t="s">
        <v>15</v>
      </c>
      <c r="N203" s="23" t="s">
        <v>16</v>
      </c>
      <c r="O203" s="23" t="s">
        <v>17</v>
      </c>
      <c r="P203" s="23" t="s">
        <v>18</v>
      </c>
      <c r="Q203" s="23" t="s">
        <v>19</v>
      </c>
      <c r="R203" s="23" t="s">
        <v>20</v>
      </c>
      <c r="S203" s="83" t="s">
        <v>90</v>
      </c>
      <c r="T203" s="37">
        <v>0.05</v>
      </c>
      <c r="U203" s="46">
        <v>5</v>
      </c>
    </row>
    <row r="204" spans="2:21" s="48" customFormat="1" ht="15.75">
      <c r="B204" s="95"/>
      <c r="C204" s="62" t="s">
        <v>30</v>
      </c>
      <c r="D204" s="63">
        <f>SUM(R204:R205)</f>
        <v>5976.251</v>
      </c>
      <c r="E204" s="52" t="s">
        <v>202</v>
      </c>
      <c r="F204" s="54">
        <v>1892</v>
      </c>
      <c r="G204" s="53">
        <v>3679</v>
      </c>
      <c r="H204" s="53"/>
      <c r="I204" s="53"/>
      <c r="J204" s="53"/>
      <c r="K204" s="53"/>
      <c r="L204" s="53"/>
      <c r="M204" s="53"/>
      <c r="N204" s="53"/>
      <c r="O204" s="53"/>
      <c r="P204" s="53"/>
      <c r="Q204" s="53"/>
      <c r="R204" s="35">
        <f>SUM(F204:Q204)</f>
        <v>5571</v>
      </c>
      <c r="S204" s="115"/>
      <c r="T204" s="37"/>
      <c r="U204" s="40">
        <f>SUM(U200:U203)</f>
        <v>27</v>
      </c>
    </row>
    <row r="205" spans="2:21" s="48" customFormat="1" ht="15.75">
      <c r="B205" s="95"/>
      <c r="C205" s="30"/>
      <c r="D205" s="29"/>
      <c r="E205" s="52" t="s">
        <v>93</v>
      </c>
      <c r="F205" s="54">
        <v>138</v>
      </c>
      <c r="G205" s="208">
        <v>267.251</v>
      </c>
      <c r="H205" s="208"/>
      <c r="I205" s="208"/>
      <c r="J205" s="208"/>
      <c r="K205" s="208"/>
      <c r="L205" s="208"/>
      <c r="M205" s="208"/>
      <c r="N205" s="208"/>
      <c r="O205" s="208"/>
      <c r="P205" s="208"/>
      <c r="Q205" s="208"/>
      <c r="R205" s="190">
        <f>SUM(F205:Q205)</f>
        <v>405.251</v>
      </c>
      <c r="S205" s="150" t="s">
        <v>201</v>
      </c>
      <c r="T205" s="37"/>
      <c r="U205" s="40"/>
    </row>
    <row r="206" spans="2:21" s="48" customFormat="1" ht="15.75">
      <c r="B206" s="95"/>
      <c r="C206" s="30"/>
      <c r="D206" s="29"/>
      <c r="E206" s="30"/>
      <c r="F206" s="64"/>
      <c r="G206" s="39"/>
      <c r="H206" s="39"/>
      <c r="I206" s="39"/>
      <c r="J206" s="39"/>
      <c r="K206" s="39"/>
      <c r="L206" s="39"/>
      <c r="M206" s="39"/>
      <c r="N206" s="39"/>
      <c r="O206" s="39"/>
      <c r="P206" s="39"/>
      <c r="Q206" s="39"/>
      <c r="R206" s="40"/>
      <c r="S206" s="160" t="s">
        <v>203</v>
      </c>
      <c r="T206" s="37"/>
      <c r="U206" s="40"/>
    </row>
    <row r="207" spans="2:21" s="48" customFormat="1" ht="15.75">
      <c r="B207" s="95"/>
      <c r="C207" s="30"/>
      <c r="D207" s="29"/>
      <c r="E207" s="30"/>
      <c r="F207" s="64"/>
      <c r="G207" s="39"/>
      <c r="H207" s="39"/>
      <c r="I207" s="39"/>
      <c r="J207" s="39"/>
      <c r="K207" s="39"/>
      <c r="L207" s="39"/>
      <c r="M207" s="39"/>
      <c r="N207" s="39"/>
      <c r="O207" s="39"/>
      <c r="P207" s="39"/>
      <c r="Q207" s="39"/>
      <c r="R207" s="40"/>
      <c r="S207" s="83" t="s">
        <v>97</v>
      </c>
      <c r="T207" s="37">
        <v>0.01</v>
      </c>
      <c r="U207" s="40">
        <v>22</v>
      </c>
    </row>
    <row r="208" spans="2:21" s="48" customFormat="1" ht="15.75">
      <c r="B208" s="95"/>
      <c r="C208" s="30"/>
      <c r="D208" s="29"/>
      <c r="E208" s="30"/>
      <c r="F208" s="64"/>
      <c r="G208" s="39"/>
      <c r="H208" s="39"/>
      <c r="I208" s="39"/>
      <c r="J208" s="39"/>
      <c r="K208" s="39"/>
      <c r="L208" s="39"/>
      <c r="M208" s="39"/>
      <c r="N208" s="39"/>
      <c r="O208" s="39"/>
      <c r="P208" s="39"/>
      <c r="Q208" s="39"/>
      <c r="R208" s="40"/>
      <c r="S208" s="209" t="s">
        <v>187</v>
      </c>
      <c r="T208" s="37">
        <v>0.05</v>
      </c>
      <c r="U208" s="40">
        <v>7</v>
      </c>
    </row>
    <row r="209" spans="2:21" s="48" customFormat="1" ht="15.75">
      <c r="B209" s="95"/>
      <c r="C209" s="30"/>
      <c r="D209" s="29"/>
      <c r="E209" s="30"/>
      <c r="F209" s="64"/>
      <c r="G209" s="39"/>
      <c r="H209" s="39"/>
      <c r="I209" s="39"/>
      <c r="J209" s="39"/>
      <c r="K209" s="39"/>
      <c r="L209" s="39"/>
      <c r="M209" s="39"/>
      <c r="N209" s="39"/>
      <c r="O209" s="39"/>
      <c r="P209" s="39"/>
      <c r="Q209" s="39"/>
      <c r="R209" s="40"/>
      <c r="S209" s="160" t="s">
        <v>204</v>
      </c>
      <c r="T209" s="37"/>
      <c r="U209" s="40"/>
    </row>
    <row r="210" spans="2:21" s="48" customFormat="1" ht="15.75">
      <c r="B210" s="95"/>
      <c r="C210" s="30"/>
      <c r="D210" s="29"/>
      <c r="E210" s="30"/>
      <c r="F210" s="64"/>
      <c r="G210" s="39"/>
      <c r="H210" s="39"/>
      <c r="I210" s="39"/>
      <c r="J210" s="39"/>
      <c r="K210" s="39"/>
      <c r="L210" s="39"/>
      <c r="M210" s="39"/>
      <c r="N210" s="39"/>
      <c r="O210" s="39"/>
      <c r="P210" s="39"/>
      <c r="Q210" s="39"/>
      <c r="R210" s="40"/>
      <c r="S210" s="83" t="s">
        <v>97</v>
      </c>
      <c r="T210" s="37">
        <v>0.01</v>
      </c>
      <c r="U210" s="151">
        <v>0.5</v>
      </c>
    </row>
    <row r="211" spans="2:21" s="48" customFormat="1" ht="15.75">
      <c r="B211" s="95"/>
      <c r="C211" s="30"/>
      <c r="D211" s="29"/>
      <c r="E211" s="30"/>
      <c r="F211" s="64"/>
      <c r="G211" s="39"/>
      <c r="H211" s="39"/>
      <c r="I211" s="39"/>
      <c r="J211" s="39"/>
      <c r="K211" s="39"/>
      <c r="L211" s="39"/>
      <c r="M211" s="39"/>
      <c r="N211" s="39"/>
      <c r="O211" s="39"/>
      <c r="P211" s="39"/>
      <c r="Q211" s="39"/>
      <c r="R211" s="40"/>
      <c r="S211" s="209" t="s">
        <v>187</v>
      </c>
      <c r="T211" s="37">
        <v>0.05</v>
      </c>
      <c r="U211" s="152">
        <v>1.5</v>
      </c>
    </row>
    <row r="212" spans="2:21" s="48" customFormat="1" ht="15.75">
      <c r="B212" s="84"/>
      <c r="C212" s="44"/>
      <c r="D212" s="43"/>
      <c r="E212" s="44"/>
      <c r="F212" s="44"/>
      <c r="G212" s="44"/>
      <c r="H212" s="44"/>
      <c r="I212" s="44"/>
      <c r="J212" s="44"/>
      <c r="K212" s="44"/>
      <c r="L212" s="44"/>
      <c r="M212" s="44"/>
      <c r="N212" s="44"/>
      <c r="O212" s="44"/>
      <c r="P212" s="44"/>
      <c r="Q212" s="44"/>
      <c r="R212" s="169"/>
      <c r="S212" s="42"/>
      <c r="T212" s="44"/>
      <c r="U212" s="46">
        <f>SUM(U207:U211)</f>
        <v>31</v>
      </c>
    </row>
    <row r="213" spans="2:21" ht="18.75">
      <c r="B213" s="85" t="s">
        <v>205</v>
      </c>
      <c r="C213" s="210" t="s">
        <v>99</v>
      </c>
      <c r="D213" s="192"/>
      <c r="E213" s="192" t="s">
        <v>3</v>
      </c>
      <c r="F213" s="211">
        <f>K213+O213</f>
        <v>15704.258</v>
      </c>
      <c r="G213" s="212"/>
      <c r="H213" s="213"/>
      <c r="I213" s="213"/>
      <c r="J213" s="192" t="s">
        <v>4</v>
      </c>
      <c r="K213" s="214">
        <f>D215</f>
        <v>15644.258</v>
      </c>
      <c r="L213" s="213"/>
      <c r="M213" s="215"/>
      <c r="N213" s="192" t="s">
        <v>5</v>
      </c>
      <c r="O213" s="214">
        <v>60</v>
      </c>
      <c r="P213" s="216"/>
      <c r="Q213" s="216"/>
      <c r="R213" s="212"/>
      <c r="S213" s="16" t="s">
        <v>6</v>
      </c>
      <c r="T213" s="17"/>
      <c r="U213" s="18"/>
    </row>
    <row r="214" spans="2:21" s="48" customFormat="1" ht="15.75">
      <c r="B214" s="19" t="s">
        <v>206</v>
      </c>
      <c r="C214" s="22"/>
      <c r="D214" s="21"/>
      <c r="E214" s="22"/>
      <c r="F214" s="23" t="s">
        <v>8</v>
      </c>
      <c r="G214" s="23" t="s">
        <v>9</v>
      </c>
      <c r="H214" s="23" t="s">
        <v>10</v>
      </c>
      <c r="I214" s="23" t="s">
        <v>11</v>
      </c>
      <c r="J214" s="23" t="s">
        <v>12</v>
      </c>
      <c r="K214" s="23" t="s">
        <v>13</v>
      </c>
      <c r="L214" s="23" t="s">
        <v>14</v>
      </c>
      <c r="M214" s="23" t="s">
        <v>15</v>
      </c>
      <c r="N214" s="23" t="s">
        <v>16</v>
      </c>
      <c r="O214" s="23" t="s">
        <v>17</v>
      </c>
      <c r="P214" s="23" t="s">
        <v>18</v>
      </c>
      <c r="Q214" s="23" t="s">
        <v>19</v>
      </c>
      <c r="R214" s="80" t="s">
        <v>20</v>
      </c>
      <c r="S214" s="20"/>
      <c r="T214" s="217"/>
      <c r="U214" s="124"/>
    </row>
    <row r="215" spans="2:21" s="48" customFormat="1" ht="15.75">
      <c r="B215" s="19"/>
      <c r="C215" s="62" t="s">
        <v>31</v>
      </c>
      <c r="D215" s="93">
        <f>SUM(R215:R217)</f>
        <v>15644.258</v>
      </c>
      <c r="E215" s="52" t="s">
        <v>207</v>
      </c>
      <c r="F215" s="218">
        <v>745</v>
      </c>
      <c r="G215" s="218">
        <v>745</v>
      </c>
      <c r="H215" s="218">
        <v>745</v>
      </c>
      <c r="I215" s="218">
        <v>760.026</v>
      </c>
      <c r="J215" s="218">
        <v>753.032</v>
      </c>
      <c r="K215" s="218">
        <v>753.032</v>
      </c>
      <c r="L215" s="218">
        <v>753.032</v>
      </c>
      <c r="M215" s="218"/>
      <c r="N215" s="218">
        <v>753.032</v>
      </c>
      <c r="O215" s="218">
        <v>753.032</v>
      </c>
      <c r="P215" s="218">
        <v>753.032</v>
      </c>
      <c r="Q215" s="218">
        <v>753.032</v>
      </c>
      <c r="R215" s="219">
        <f>SUM(F215:Q215)</f>
        <v>8266.25</v>
      </c>
      <c r="S215" s="220"/>
      <c r="T215" s="30"/>
      <c r="U215" s="56"/>
    </row>
    <row r="216" spans="2:21" s="48" customFormat="1" ht="15.75">
      <c r="B216" s="19"/>
      <c r="C216" s="30"/>
      <c r="D216" s="29"/>
      <c r="E216" s="52" t="s">
        <v>208</v>
      </c>
      <c r="F216" s="218">
        <v>454</v>
      </c>
      <c r="G216" s="218">
        <v>454</v>
      </c>
      <c r="H216" s="218">
        <v>454</v>
      </c>
      <c r="I216" s="218">
        <v>465.17</v>
      </c>
      <c r="J216" s="218">
        <v>465.17</v>
      </c>
      <c r="K216" s="218">
        <v>465.17</v>
      </c>
      <c r="L216" s="218">
        <v>465.17</v>
      </c>
      <c r="M216" s="218"/>
      <c r="N216" s="218">
        <v>465.17</v>
      </c>
      <c r="O216" s="218">
        <v>465.17</v>
      </c>
      <c r="P216" s="218">
        <v>465.17</v>
      </c>
      <c r="Q216" s="218">
        <v>465.17</v>
      </c>
      <c r="R216" s="219">
        <f>SUM(F216:Q216)</f>
        <v>5083.360000000001</v>
      </c>
      <c r="S216" s="220"/>
      <c r="T216" s="30"/>
      <c r="U216" s="56"/>
    </row>
    <row r="217" spans="2:21" s="48" customFormat="1" ht="15.75">
      <c r="B217" s="27"/>
      <c r="C217" s="221"/>
      <c r="D217" s="222"/>
      <c r="E217" s="52" t="s">
        <v>209</v>
      </c>
      <c r="F217" s="179">
        <v>206</v>
      </c>
      <c r="G217" s="179">
        <v>206</v>
      </c>
      <c r="H217" s="179">
        <v>206</v>
      </c>
      <c r="I217" s="179">
        <v>209.581</v>
      </c>
      <c r="J217" s="179">
        <v>209.581</v>
      </c>
      <c r="K217" s="179">
        <v>209.581</v>
      </c>
      <c r="L217" s="179">
        <v>209.581</v>
      </c>
      <c r="M217" s="179"/>
      <c r="N217" s="179">
        <v>209.581</v>
      </c>
      <c r="O217" s="179">
        <v>209.581</v>
      </c>
      <c r="P217" s="179">
        <v>209.581</v>
      </c>
      <c r="Q217" s="179">
        <v>209.581</v>
      </c>
      <c r="R217" s="223">
        <f>SUM(F217:Q217)</f>
        <v>2294.6479999999997</v>
      </c>
      <c r="S217" s="220"/>
      <c r="T217" s="30"/>
      <c r="U217" s="56"/>
    </row>
    <row r="218" spans="2:21" s="48" customFormat="1" ht="15.75">
      <c r="B218" s="125"/>
      <c r="C218" s="224"/>
      <c r="D218" s="225"/>
      <c r="E218" s="66"/>
      <c r="F218" s="226" t="s">
        <v>210</v>
      </c>
      <c r="G218" s="227"/>
      <c r="H218" s="227"/>
      <c r="I218" s="227"/>
      <c r="J218" s="227"/>
      <c r="K218" s="227"/>
      <c r="L218" s="227"/>
      <c r="M218" s="227"/>
      <c r="N218" s="227"/>
      <c r="O218" s="227"/>
      <c r="P218" s="227"/>
      <c r="Q218" s="227"/>
      <c r="R218" s="228"/>
      <c r="S218" s="229"/>
      <c r="T218" s="44"/>
      <c r="U218" s="169"/>
    </row>
    <row r="219" spans="2:21" ht="18.75">
      <c r="B219" s="85" t="s">
        <v>103</v>
      </c>
      <c r="C219" s="49" t="s">
        <v>211</v>
      </c>
      <c r="D219" s="10"/>
      <c r="E219" s="10" t="s">
        <v>3</v>
      </c>
      <c r="F219" s="11">
        <f>K219+O219+U219</f>
        <v>305</v>
      </c>
      <c r="G219" s="11"/>
      <c r="H219" s="12"/>
      <c r="I219" s="12"/>
      <c r="J219" s="10" t="s">
        <v>4</v>
      </c>
      <c r="K219" s="13">
        <f>R221</f>
        <v>247</v>
      </c>
      <c r="L219" s="12"/>
      <c r="M219" s="14"/>
      <c r="N219" s="10" t="s">
        <v>5</v>
      </c>
      <c r="O219" s="13"/>
      <c r="P219" s="15"/>
      <c r="Q219" s="15"/>
      <c r="R219" s="158"/>
      <c r="S219" s="16" t="s">
        <v>6</v>
      </c>
      <c r="T219" s="17"/>
      <c r="U219" s="18">
        <f>SUM(U221:U222)</f>
        <v>58</v>
      </c>
    </row>
    <row r="220" spans="2:21" s="48" customFormat="1" ht="15.75">
      <c r="B220" s="95"/>
      <c r="C220" s="30"/>
      <c r="D220" s="29"/>
      <c r="E220" s="30"/>
      <c r="F220" s="23" t="s">
        <v>8</v>
      </c>
      <c r="G220" s="23" t="s">
        <v>9</v>
      </c>
      <c r="H220" s="23" t="s">
        <v>10</v>
      </c>
      <c r="I220" s="23" t="s">
        <v>11</v>
      </c>
      <c r="J220" s="23" t="s">
        <v>12</v>
      </c>
      <c r="K220" s="23" t="s">
        <v>13</v>
      </c>
      <c r="L220" s="23" t="s">
        <v>14</v>
      </c>
      <c r="M220" s="23" t="s">
        <v>15</v>
      </c>
      <c r="N220" s="23" t="s">
        <v>16</v>
      </c>
      <c r="O220" s="23" t="s">
        <v>17</v>
      </c>
      <c r="P220" s="23" t="s">
        <v>18</v>
      </c>
      <c r="Q220" s="23" t="s">
        <v>19</v>
      </c>
      <c r="R220" s="80" t="s">
        <v>20</v>
      </c>
      <c r="S220" s="20"/>
      <c r="T220" s="25" t="s">
        <v>22</v>
      </c>
      <c r="U220" s="26" t="s">
        <v>23</v>
      </c>
    </row>
    <row r="221" spans="2:21" s="48" customFormat="1" ht="15.75">
      <c r="B221" s="95"/>
      <c r="C221" s="30"/>
      <c r="D221" s="29"/>
      <c r="E221" s="30"/>
      <c r="F221" s="31">
        <v>247</v>
      </c>
      <c r="G221" s="32"/>
      <c r="H221" s="32"/>
      <c r="I221" s="32"/>
      <c r="J221" s="32"/>
      <c r="K221" s="32"/>
      <c r="L221" s="32"/>
      <c r="M221" s="32"/>
      <c r="N221" s="32"/>
      <c r="O221" s="32"/>
      <c r="P221" s="32"/>
      <c r="Q221" s="34"/>
      <c r="R221" s="82">
        <f>SUM(F221:Q221)</f>
        <v>247</v>
      </c>
      <c r="S221" s="209" t="s">
        <v>212</v>
      </c>
      <c r="T221" s="37">
        <v>0.01</v>
      </c>
      <c r="U221" s="40">
        <v>58</v>
      </c>
    </row>
    <row r="222" spans="2:21" s="48" customFormat="1" ht="15">
      <c r="B222" s="84"/>
      <c r="C222" s="30"/>
      <c r="D222" s="29"/>
      <c r="E222" s="30"/>
      <c r="F222" s="30"/>
      <c r="G222" s="30"/>
      <c r="H222" s="30"/>
      <c r="I222" s="30"/>
      <c r="J222" s="30"/>
      <c r="K222" s="30"/>
      <c r="L222" s="30"/>
      <c r="M222" s="30"/>
      <c r="N222" s="30"/>
      <c r="O222" s="30"/>
      <c r="P222" s="30"/>
      <c r="Q222" s="30"/>
      <c r="R222" s="30"/>
      <c r="S222" s="28"/>
      <c r="T222" s="30"/>
      <c r="U222" s="56"/>
    </row>
    <row r="223" spans="2:21" ht="18.75">
      <c r="B223" s="8" t="s">
        <v>213</v>
      </c>
      <c r="C223" s="9" t="s">
        <v>214</v>
      </c>
      <c r="D223" s="10"/>
      <c r="E223" s="10" t="s">
        <v>3</v>
      </c>
      <c r="F223" s="11">
        <f>K223+O223+U223</f>
        <v>2000</v>
      </c>
      <c r="G223" s="11"/>
      <c r="H223" s="12"/>
      <c r="I223" s="12"/>
      <c r="J223" s="10" t="s">
        <v>4</v>
      </c>
      <c r="K223" s="13">
        <f>R225</f>
        <v>2000</v>
      </c>
      <c r="L223" s="12"/>
      <c r="M223" s="14"/>
      <c r="N223" s="10" t="s">
        <v>5</v>
      </c>
      <c r="O223" s="13"/>
      <c r="P223" s="15"/>
      <c r="Q223" s="15"/>
      <c r="R223" s="11"/>
      <c r="S223" s="16" t="s">
        <v>6</v>
      </c>
      <c r="T223" s="17"/>
      <c r="U223" s="18"/>
    </row>
    <row r="224" spans="2:21" s="48" customFormat="1" ht="15.75">
      <c r="B224" s="85" t="s">
        <v>215</v>
      </c>
      <c r="C224" s="30"/>
      <c r="D224" s="29"/>
      <c r="E224" s="30"/>
      <c r="F224" s="23" t="s">
        <v>8</v>
      </c>
      <c r="G224" s="23" t="s">
        <v>9</v>
      </c>
      <c r="H224" s="23" t="s">
        <v>10</v>
      </c>
      <c r="I224" s="23" t="s">
        <v>11</v>
      </c>
      <c r="J224" s="23" t="s">
        <v>12</v>
      </c>
      <c r="K224" s="23" t="s">
        <v>13</v>
      </c>
      <c r="L224" s="23" t="s">
        <v>14</v>
      </c>
      <c r="M224" s="23" t="s">
        <v>15</v>
      </c>
      <c r="N224" s="23" t="s">
        <v>16</v>
      </c>
      <c r="O224" s="23" t="s">
        <v>17</v>
      </c>
      <c r="P224" s="23" t="s">
        <v>18</v>
      </c>
      <c r="Q224" s="23" t="s">
        <v>19</v>
      </c>
      <c r="R224" s="80" t="s">
        <v>20</v>
      </c>
      <c r="S224" s="20"/>
      <c r="T224" s="30"/>
      <c r="U224" s="56"/>
    </row>
    <row r="225" spans="2:21" s="48" customFormat="1" ht="15.75">
      <c r="B225" s="95"/>
      <c r="C225" s="30"/>
      <c r="D225" s="29"/>
      <c r="E225" s="30"/>
      <c r="F225" s="31">
        <v>2000</v>
      </c>
      <c r="G225" s="32"/>
      <c r="H225" s="32"/>
      <c r="I225" s="32"/>
      <c r="J225" s="32"/>
      <c r="K225" s="32"/>
      <c r="L225" s="32"/>
      <c r="M225" s="32"/>
      <c r="N225" s="32"/>
      <c r="O225" s="32"/>
      <c r="P225" s="32"/>
      <c r="Q225" s="34"/>
      <c r="R225" s="82">
        <f>SUM(F225:Q225)</f>
        <v>2000</v>
      </c>
      <c r="S225" s="115"/>
      <c r="T225" s="30"/>
      <c r="U225" s="56"/>
    </row>
    <row r="226" spans="2:21" s="48" customFormat="1" ht="15">
      <c r="B226" s="95"/>
      <c r="C226" s="30"/>
      <c r="D226" s="29"/>
      <c r="E226" s="30"/>
      <c r="F226" s="30"/>
      <c r="G226" s="30"/>
      <c r="H226" s="30"/>
      <c r="I226" s="30"/>
      <c r="J226" s="30"/>
      <c r="K226" s="30"/>
      <c r="L226" s="30"/>
      <c r="M226" s="30"/>
      <c r="N226" s="30"/>
      <c r="O226" s="30"/>
      <c r="P226" s="30"/>
      <c r="Q226" s="30"/>
      <c r="R226" s="30"/>
      <c r="S226" s="28"/>
      <c r="T226" s="30"/>
      <c r="U226" s="56"/>
    </row>
    <row r="227" spans="2:21" ht="18.75">
      <c r="B227" s="230" t="s">
        <v>216</v>
      </c>
      <c r="C227" s="9" t="s">
        <v>217</v>
      </c>
      <c r="D227" s="10"/>
      <c r="E227" s="10" t="s">
        <v>3</v>
      </c>
      <c r="F227" s="11">
        <f>K227+O227+U227</f>
        <v>2350</v>
      </c>
      <c r="G227" s="11"/>
      <c r="H227" s="12"/>
      <c r="I227" s="12"/>
      <c r="J227" s="10" t="s">
        <v>4</v>
      </c>
      <c r="K227" s="13">
        <f>D229+D231+D238</f>
        <v>2277</v>
      </c>
      <c r="L227" s="12"/>
      <c r="M227" s="14"/>
      <c r="N227" s="10" t="s">
        <v>5</v>
      </c>
      <c r="O227" s="13">
        <v>20</v>
      </c>
      <c r="P227" s="15"/>
      <c r="Q227" s="15"/>
      <c r="R227" s="11"/>
      <c r="S227" s="16" t="s">
        <v>6</v>
      </c>
      <c r="T227" s="17"/>
      <c r="U227" s="18">
        <f>SUM(U229:U230)+U233</f>
        <v>53</v>
      </c>
    </row>
    <row r="228" spans="2:21" s="48" customFormat="1" ht="15.75">
      <c r="B228" s="85" t="s">
        <v>218</v>
      </c>
      <c r="C228" s="30"/>
      <c r="D228" s="29"/>
      <c r="E228" s="30"/>
      <c r="F228" s="23" t="s">
        <v>8</v>
      </c>
      <c r="G228" s="23" t="s">
        <v>9</v>
      </c>
      <c r="H228" s="23" t="s">
        <v>10</v>
      </c>
      <c r="I228" s="23" t="s">
        <v>11</v>
      </c>
      <c r="J228" s="23" t="s">
        <v>12</v>
      </c>
      <c r="K228" s="23" t="s">
        <v>13</v>
      </c>
      <c r="L228" s="23" t="s">
        <v>14</v>
      </c>
      <c r="M228" s="23" t="s">
        <v>15</v>
      </c>
      <c r="N228" s="23" t="s">
        <v>16</v>
      </c>
      <c r="O228" s="23" t="s">
        <v>17</v>
      </c>
      <c r="P228" s="23" t="s">
        <v>18</v>
      </c>
      <c r="Q228" s="23" t="s">
        <v>19</v>
      </c>
      <c r="R228" s="80" t="s">
        <v>20</v>
      </c>
      <c r="S228" s="20"/>
      <c r="T228" s="25" t="s">
        <v>22</v>
      </c>
      <c r="U228" s="26" t="s">
        <v>23</v>
      </c>
    </row>
    <row r="229" spans="2:21" s="48" customFormat="1" ht="15.75">
      <c r="B229" s="19"/>
      <c r="C229" s="62" t="s">
        <v>30</v>
      </c>
      <c r="D229" s="63">
        <f>R229</f>
        <v>27</v>
      </c>
      <c r="E229" s="30"/>
      <c r="F229" s="31">
        <v>27</v>
      </c>
      <c r="G229" s="32"/>
      <c r="H229" s="32"/>
      <c r="I229" s="32"/>
      <c r="J229" s="32"/>
      <c r="K229" s="32"/>
      <c r="L229" s="32"/>
      <c r="M229" s="32"/>
      <c r="N229" s="32"/>
      <c r="O229" s="32"/>
      <c r="P229" s="32"/>
      <c r="Q229" s="34"/>
      <c r="R229" s="82">
        <f>SUM(F229:Q229)</f>
        <v>27</v>
      </c>
      <c r="S229" s="83" t="s">
        <v>219</v>
      </c>
      <c r="T229" s="37">
        <v>0.15</v>
      </c>
      <c r="U229" s="40">
        <v>38</v>
      </c>
    </row>
    <row r="230" spans="2:21" s="48" customFormat="1" ht="15.75">
      <c r="B230" s="27"/>
      <c r="C230" s="30"/>
      <c r="D230" s="29"/>
      <c r="E230" s="30"/>
      <c r="F230" s="39"/>
      <c r="G230" s="39"/>
      <c r="H230" s="39"/>
      <c r="I230" s="39"/>
      <c r="J230" s="39"/>
      <c r="K230" s="39"/>
      <c r="L230" s="39"/>
      <c r="M230" s="39"/>
      <c r="N230" s="39"/>
      <c r="O230" s="39"/>
      <c r="P230" s="39"/>
      <c r="Q230" s="39"/>
      <c r="R230" s="64"/>
      <c r="S230" s="83" t="s">
        <v>220</v>
      </c>
      <c r="T230" s="37">
        <v>0.05</v>
      </c>
      <c r="U230" s="40">
        <v>15</v>
      </c>
    </row>
    <row r="231" spans="2:21" s="48" customFormat="1" ht="15.75">
      <c r="B231" s="95"/>
      <c r="C231" s="62" t="s">
        <v>31</v>
      </c>
      <c r="D231" s="63">
        <f>SUM(R231:R233)</f>
        <v>300</v>
      </c>
      <c r="E231" s="52" t="s">
        <v>58</v>
      </c>
      <c r="F231" s="31">
        <v>77</v>
      </c>
      <c r="G231" s="32"/>
      <c r="H231" s="32"/>
      <c r="I231" s="32"/>
      <c r="J231" s="32"/>
      <c r="K231" s="32"/>
      <c r="L231" s="32"/>
      <c r="M231" s="32"/>
      <c r="N231" s="32"/>
      <c r="O231" s="32"/>
      <c r="P231" s="32"/>
      <c r="Q231" s="34"/>
      <c r="R231" s="82">
        <f>SUM(F231:Q231)</f>
        <v>77</v>
      </c>
      <c r="S231" s="83"/>
      <c r="T231" s="37"/>
      <c r="U231" s="40"/>
    </row>
    <row r="232" spans="2:21" s="48" customFormat="1" ht="15.75">
      <c r="B232" s="95"/>
      <c r="C232" s="30"/>
      <c r="D232" s="29"/>
      <c r="E232" s="52" t="s">
        <v>59</v>
      </c>
      <c r="F232" s="31">
        <v>63</v>
      </c>
      <c r="G232" s="32"/>
      <c r="H232" s="32"/>
      <c r="I232" s="32"/>
      <c r="J232" s="32"/>
      <c r="K232" s="32"/>
      <c r="L232" s="32"/>
      <c r="M232" s="32"/>
      <c r="N232" s="32"/>
      <c r="O232" s="32"/>
      <c r="P232" s="32"/>
      <c r="Q232" s="34"/>
      <c r="R232" s="82">
        <f>SUM(F232:Q232)</f>
        <v>63</v>
      </c>
      <c r="S232" s="115"/>
      <c r="T232" s="37"/>
      <c r="U232" s="40"/>
    </row>
    <row r="233" spans="2:21" s="48" customFormat="1" ht="15.75">
      <c r="B233" s="95"/>
      <c r="C233" s="30"/>
      <c r="D233" s="29"/>
      <c r="E233" s="52" t="s">
        <v>221</v>
      </c>
      <c r="F233" s="31">
        <v>160</v>
      </c>
      <c r="G233" s="32"/>
      <c r="H233" s="32"/>
      <c r="I233" s="32"/>
      <c r="J233" s="32"/>
      <c r="K233" s="32"/>
      <c r="L233" s="32"/>
      <c r="M233" s="32"/>
      <c r="N233" s="32"/>
      <c r="O233" s="32"/>
      <c r="P233" s="32"/>
      <c r="Q233" s="34"/>
      <c r="R233" s="82">
        <f>SUM(F233:Q233)</f>
        <v>160</v>
      </c>
      <c r="S233" s="231"/>
      <c r="T233" s="37"/>
      <c r="U233" s="147"/>
    </row>
    <row r="234" spans="2:21" s="48" customFormat="1" ht="18.75">
      <c r="B234" s="232" t="s">
        <v>222</v>
      </c>
      <c r="C234" s="9" t="s">
        <v>223</v>
      </c>
      <c r="D234" s="10"/>
      <c r="E234" s="10" t="s">
        <v>3</v>
      </c>
      <c r="F234" s="11">
        <f>K234+O234+U234</f>
        <v>2000</v>
      </c>
      <c r="G234" s="11"/>
      <c r="H234" s="12"/>
      <c r="I234" s="12"/>
      <c r="J234" s="10" t="s">
        <v>4</v>
      </c>
      <c r="K234" s="13">
        <f>D236+D238+D244</f>
        <v>1960</v>
      </c>
      <c r="L234" s="12"/>
      <c r="M234" s="14"/>
      <c r="N234" s="10" t="s">
        <v>5</v>
      </c>
      <c r="O234" s="13"/>
      <c r="P234" s="15"/>
      <c r="Q234" s="15"/>
      <c r="R234" s="11"/>
      <c r="S234" s="16" t="s">
        <v>6</v>
      </c>
      <c r="T234" s="17"/>
      <c r="U234" s="18">
        <f>SUM(U236:U237)+U239</f>
        <v>40</v>
      </c>
    </row>
    <row r="235" spans="2:21" s="48" customFormat="1" ht="15.75">
      <c r="B235" s="27" t="s">
        <v>224</v>
      </c>
      <c r="C235" s="30"/>
      <c r="D235" s="29"/>
      <c r="E235" s="30"/>
      <c r="F235" s="23" t="s">
        <v>8</v>
      </c>
      <c r="G235" s="23" t="s">
        <v>9</v>
      </c>
      <c r="H235" s="23" t="s">
        <v>10</v>
      </c>
      <c r="I235" s="23" t="s">
        <v>11</v>
      </c>
      <c r="J235" s="23" t="s">
        <v>12</v>
      </c>
      <c r="K235" s="23" t="s">
        <v>13</v>
      </c>
      <c r="L235" s="23" t="s">
        <v>14</v>
      </c>
      <c r="M235" s="23" t="s">
        <v>15</v>
      </c>
      <c r="N235" s="23" t="s">
        <v>16</v>
      </c>
      <c r="O235" s="23" t="s">
        <v>17</v>
      </c>
      <c r="P235" s="23" t="s">
        <v>18</v>
      </c>
      <c r="Q235" s="23" t="s">
        <v>19</v>
      </c>
      <c r="R235" s="80" t="s">
        <v>20</v>
      </c>
      <c r="S235" s="20"/>
      <c r="T235" s="25" t="s">
        <v>22</v>
      </c>
      <c r="U235" s="26" t="s">
        <v>23</v>
      </c>
    </row>
    <row r="236" spans="2:21" s="48" customFormat="1" ht="15.75">
      <c r="B236" s="95"/>
      <c r="C236" s="62" t="s">
        <v>30</v>
      </c>
      <c r="D236" s="63">
        <f>R236</f>
        <v>10</v>
      </c>
      <c r="E236" s="52" t="s">
        <v>225</v>
      </c>
      <c r="F236" s="31">
        <v>10</v>
      </c>
      <c r="G236" s="32"/>
      <c r="H236" s="32"/>
      <c r="I236" s="32"/>
      <c r="J236" s="32"/>
      <c r="K236" s="32"/>
      <c r="L236" s="32"/>
      <c r="M236" s="32"/>
      <c r="N236" s="32"/>
      <c r="O236" s="32"/>
      <c r="P236" s="32"/>
      <c r="Q236" s="34"/>
      <c r="R236" s="82">
        <f>SUM(F236:Q236)</f>
        <v>10</v>
      </c>
      <c r="S236" s="83" t="s">
        <v>226</v>
      </c>
      <c r="T236" s="37"/>
      <c r="U236" s="40">
        <v>40</v>
      </c>
    </row>
    <row r="237" spans="2:21" s="48" customFormat="1" ht="15.75">
      <c r="B237" s="95"/>
      <c r="C237" s="30"/>
      <c r="D237" s="29"/>
      <c r="E237" s="30"/>
      <c r="F237" s="39"/>
      <c r="G237" s="39"/>
      <c r="H237" s="39"/>
      <c r="I237" s="39"/>
      <c r="J237" s="39"/>
      <c r="K237" s="39"/>
      <c r="L237" s="39"/>
      <c r="M237" s="39"/>
      <c r="N237" s="39"/>
      <c r="O237" s="39"/>
      <c r="P237" s="39"/>
      <c r="Q237" s="39"/>
      <c r="R237" s="64"/>
      <c r="S237" s="83"/>
      <c r="T237" s="37"/>
      <c r="U237" s="40"/>
    </row>
    <row r="238" spans="2:21" s="48" customFormat="1" ht="15.75">
      <c r="B238" s="95"/>
      <c r="C238" s="62" t="s">
        <v>31</v>
      </c>
      <c r="D238" s="63">
        <f>SUM(R238:R239)</f>
        <v>1950</v>
      </c>
      <c r="E238" s="52" t="s">
        <v>227</v>
      </c>
      <c r="F238" s="31">
        <v>1950</v>
      </c>
      <c r="G238" s="32"/>
      <c r="H238" s="32"/>
      <c r="I238" s="32"/>
      <c r="J238" s="32"/>
      <c r="K238" s="32"/>
      <c r="L238" s="32"/>
      <c r="M238" s="32"/>
      <c r="N238" s="32"/>
      <c r="O238" s="32"/>
      <c r="P238" s="32"/>
      <c r="Q238" s="34"/>
      <c r="R238" s="82">
        <f>SUM(F238:Q238)</f>
        <v>1950</v>
      </c>
      <c r="S238" s="83"/>
      <c r="T238" s="37"/>
      <c r="U238" s="40"/>
    </row>
    <row r="239" spans="2:21" ht="18.75">
      <c r="B239" s="8" t="s">
        <v>228</v>
      </c>
      <c r="C239" s="49" t="s">
        <v>229</v>
      </c>
      <c r="D239" s="10"/>
      <c r="E239" s="10" t="s">
        <v>3</v>
      </c>
      <c r="F239" s="11">
        <f>K239+O239+U239</f>
        <v>361000</v>
      </c>
      <c r="G239" s="11"/>
      <c r="H239" s="12"/>
      <c r="I239" s="12"/>
      <c r="J239" s="10" t="s">
        <v>4</v>
      </c>
      <c r="K239" s="13">
        <f>D241+D243</f>
        <v>347957.696</v>
      </c>
      <c r="L239" s="12"/>
      <c r="M239" s="14"/>
      <c r="N239" s="10" t="s">
        <v>5</v>
      </c>
      <c r="O239" s="86">
        <v>13042.304</v>
      </c>
      <c r="P239" s="15"/>
      <c r="Q239" s="15"/>
      <c r="R239" s="11"/>
      <c r="S239" s="16" t="s">
        <v>6</v>
      </c>
      <c r="T239" s="17"/>
      <c r="U239" s="18"/>
    </row>
    <row r="240" spans="2:21" s="48" customFormat="1" ht="15.75" customHeight="1">
      <c r="B240" s="19" t="s">
        <v>48</v>
      </c>
      <c r="C240" s="20"/>
      <c r="D240" s="21"/>
      <c r="E240" s="22"/>
      <c r="F240" s="23" t="s">
        <v>8</v>
      </c>
      <c r="G240" s="23" t="s">
        <v>9</v>
      </c>
      <c r="H240" s="23" t="s">
        <v>10</v>
      </c>
      <c r="I240" s="23" t="s">
        <v>11</v>
      </c>
      <c r="J240" s="23" t="s">
        <v>12</v>
      </c>
      <c r="K240" s="23" t="s">
        <v>13</v>
      </c>
      <c r="L240" s="23" t="s">
        <v>14</v>
      </c>
      <c r="M240" s="23" t="s">
        <v>15</v>
      </c>
      <c r="N240" s="23" t="s">
        <v>16</v>
      </c>
      <c r="O240" s="23" t="s">
        <v>17</v>
      </c>
      <c r="P240" s="23" t="s">
        <v>18</v>
      </c>
      <c r="Q240" s="23" t="s">
        <v>19</v>
      </c>
      <c r="R240" s="80" t="s">
        <v>20</v>
      </c>
      <c r="S240" s="87" t="s">
        <v>235</v>
      </c>
      <c r="T240" s="88"/>
      <c r="U240" s="89"/>
    </row>
    <row r="241" spans="2:21" s="48" customFormat="1" ht="15.75">
      <c r="B241" s="19" t="s">
        <v>52</v>
      </c>
      <c r="C241" s="135" t="s">
        <v>30</v>
      </c>
      <c r="D241" s="63">
        <f>R241</f>
        <v>87543</v>
      </c>
      <c r="E241" s="79"/>
      <c r="F241" s="31">
        <v>68410</v>
      </c>
      <c r="G241" s="32"/>
      <c r="H241" s="32"/>
      <c r="I241" s="34"/>
      <c r="J241" s="31">
        <v>12028</v>
      </c>
      <c r="K241" s="32"/>
      <c r="L241" s="32"/>
      <c r="M241" s="34"/>
      <c r="N241" s="31">
        <v>7105</v>
      </c>
      <c r="O241" s="32"/>
      <c r="P241" s="32"/>
      <c r="Q241" s="34"/>
      <c r="R241" s="82">
        <f>SUM(F241:Q241)</f>
        <v>87543</v>
      </c>
      <c r="S241" s="90"/>
      <c r="T241" s="91"/>
      <c r="U241" s="92"/>
    </row>
    <row r="242" spans="2:21" s="48" customFormat="1" ht="15.75">
      <c r="B242" s="19" t="s">
        <v>53</v>
      </c>
      <c r="C242" s="209"/>
      <c r="D242" s="29"/>
      <c r="E242" s="52" t="s">
        <v>54</v>
      </c>
      <c r="F242" s="31"/>
      <c r="G242" s="32"/>
      <c r="H242" s="32"/>
      <c r="I242" s="32"/>
      <c r="J242" s="32"/>
      <c r="K242" s="32"/>
      <c r="L242" s="32"/>
      <c r="M242" s="32"/>
      <c r="N242" s="32"/>
      <c r="O242" s="32"/>
      <c r="P242" s="32"/>
      <c r="Q242" s="34"/>
      <c r="R242" s="82">
        <f>SUM(F242:Q242)</f>
        <v>0</v>
      </c>
      <c r="S242" s="90"/>
      <c r="T242" s="91"/>
      <c r="U242" s="92"/>
    </row>
    <row r="243" spans="2:21" s="48" customFormat="1" ht="15.75">
      <c r="B243" s="19"/>
      <c r="C243" s="135" t="s">
        <v>31</v>
      </c>
      <c r="D243" s="93">
        <f>SUM(R244:R250)</f>
        <v>260414.69600000003</v>
      </c>
      <c r="E243" s="52"/>
      <c r="F243" s="39"/>
      <c r="G243" s="94"/>
      <c r="H243" s="94"/>
      <c r="I243" s="94"/>
      <c r="J243" s="94"/>
      <c r="K243" s="94"/>
      <c r="L243" s="94"/>
      <c r="M243" s="94"/>
      <c r="N243" s="94"/>
      <c r="O243" s="94"/>
      <c r="P243" s="94"/>
      <c r="Q243" s="94"/>
      <c r="R243" s="64"/>
      <c r="S243" s="90"/>
      <c r="T243" s="91"/>
      <c r="U243" s="92"/>
    </row>
    <row r="244" spans="2:21" s="48" customFormat="1" ht="15.75">
      <c r="B244" s="19"/>
      <c r="C244" s="28"/>
      <c r="D244" s="29"/>
      <c r="E244" s="52" t="s">
        <v>55</v>
      </c>
      <c r="F244" s="100">
        <v>1234.385</v>
      </c>
      <c r="G244" s="101"/>
      <c r="H244" s="101"/>
      <c r="I244" s="102"/>
      <c r="J244" s="31">
        <v>374</v>
      </c>
      <c r="K244" s="32"/>
      <c r="L244" s="32"/>
      <c r="M244" s="34"/>
      <c r="N244" s="31">
        <v>223</v>
      </c>
      <c r="O244" s="32"/>
      <c r="P244" s="32"/>
      <c r="Q244" s="34"/>
      <c r="R244" s="180">
        <f aca="true" t="shared" si="4" ref="R244:R251">SUM(F244:Q244)</f>
        <v>1831.385</v>
      </c>
      <c r="S244" s="90"/>
      <c r="T244" s="91"/>
      <c r="U244" s="92"/>
    </row>
    <row r="245" spans="2:21" s="48" customFormat="1" ht="15.75">
      <c r="B245" s="19"/>
      <c r="C245" s="28"/>
      <c r="D245" s="29"/>
      <c r="E245" s="52" t="s">
        <v>56</v>
      </c>
      <c r="F245" s="31"/>
      <c r="G245" s="32"/>
      <c r="H245" s="32"/>
      <c r="I245" s="34"/>
      <c r="J245" s="31">
        <v>8</v>
      </c>
      <c r="K245" s="32"/>
      <c r="L245" s="32"/>
      <c r="M245" s="34"/>
      <c r="N245" s="31">
        <v>4</v>
      </c>
      <c r="O245" s="32"/>
      <c r="P245" s="32"/>
      <c r="Q245" s="34"/>
      <c r="R245" s="82">
        <f t="shared" si="4"/>
        <v>12</v>
      </c>
      <c r="S245" s="90"/>
      <c r="T245" s="91"/>
      <c r="U245" s="92"/>
    </row>
    <row r="246" spans="2:21" s="48" customFormat="1" ht="15.75">
      <c r="B246" s="19"/>
      <c r="C246" s="28"/>
      <c r="D246" s="29"/>
      <c r="E246" s="52" t="s">
        <v>57</v>
      </c>
      <c r="F246" s="31"/>
      <c r="G246" s="32"/>
      <c r="H246" s="32"/>
      <c r="I246" s="34"/>
      <c r="J246" s="31">
        <v>80</v>
      </c>
      <c r="K246" s="32"/>
      <c r="L246" s="32"/>
      <c r="M246" s="34"/>
      <c r="N246" s="31">
        <v>40</v>
      </c>
      <c r="O246" s="32"/>
      <c r="P246" s="32"/>
      <c r="Q246" s="34"/>
      <c r="R246" s="82">
        <f t="shared" si="4"/>
        <v>120</v>
      </c>
      <c r="S246" s="90"/>
      <c r="T246" s="91"/>
      <c r="U246" s="92"/>
    </row>
    <row r="247" spans="2:21" s="48" customFormat="1" ht="15.75">
      <c r="B247" s="19"/>
      <c r="C247" s="28"/>
      <c r="D247" s="29"/>
      <c r="E247" s="52" t="s">
        <v>58</v>
      </c>
      <c r="F247" s="31">
        <v>179579</v>
      </c>
      <c r="G247" s="32"/>
      <c r="H247" s="32"/>
      <c r="I247" s="34"/>
      <c r="J247" s="31">
        <v>23438</v>
      </c>
      <c r="K247" s="32"/>
      <c r="L247" s="32"/>
      <c r="M247" s="34"/>
      <c r="N247" s="31">
        <v>10317</v>
      </c>
      <c r="O247" s="32"/>
      <c r="P247" s="32"/>
      <c r="Q247" s="34"/>
      <c r="R247" s="82">
        <f t="shared" si="4"/>
        <v>213334</v>
      </c>
      <c r="S247" s="90"/>
      <c r="T247" s="91"/>
      <c r="U247" s="92"/>
    </row>
    <row r="248" spans="2:21" s="48" customFormat="1" ht="15.75">
      <c r="B248" s="95"/>
      <c r="C248" s="28"/>
      <c r="D248" s="29"/>
      <c r="E248" s="52" t="s">
        <v>59</v>
      </c>
      <c r="F248" s="100">
        <v>622.551</v>
      </c>
      <c r="G248" s="101"/>
      <c r="H248" s="101"/>
      <c r="I248" s="102"/>
      <c r="J248" s="31">
        <v>100</v>
      </c>
      <c r="K248" s="32"/>
      <c r="L248" s="32"/>
      <c r="M248" s="34"/>
      <c r="N248" s="31">
        <v>50</v>
      </c>
      <c r="O248" s="32"/>
      <c r="P248" s="32"/>
      <c r="Q248" s="34"/>
      <c r="R248" s="103">
        <f t="shared" si="4"/>
        <v>772.551</v>
      </c>
      <c r="S248" s="90"/>
      <c r="T248" s="91"/>
      <c r="U248" s="92"/>
    </row>
    <row r="249" spans="2:21" s="48" customFormat="1" ht="15.75">
      <c r="B249" s="95"/>
      <c r="C249" s="28"/>
      <c r="D249" s="29"/>
      <c r="E249" s="52" t="s">
        <v>60</v>
      </c>
      <c r="F249" s="100">
        <v>21202.76</v>
      </c>
      <c r="G249" s="101"/>
      <c r="H249" s="102"/>
      <c r="I249" s="31">
        <v>3358</v>
      </c>
      <c r="J249" s="32"/>
      <c r="K249" s="34"/>
      <c r="L249" s="31">
        <v>5488</v>
      </c>
      <c r="M249" s="32"/>
      <c r="N249" s="32"/>
      <c r="O249" s="32"/>
      <c r="P249" s="32"/>
      <c r="Q249" s="34"/>
      <c r="R249" s="103">
        <f t="shared" si="4"/>
        <v>30048.76</v>
      </c>
      <c r="S249" s="90"/>
      <c r="T249" s="91"/>
      <c r="U249" s="92"/>
    </row>
    <row r="250" spans="2:21" s="48" customFormat="1" ht="15.75">
      <c r="B250" s="95"/>
      <c r="C250" s="28"/>
      <c r="D250" s="29"/>
      <c r="E250" s="52" t="s">
        <v>61</v>
      </c>
      <c r="F250" s="31">
        <v>11707</v>
      </c>
      <c r="G250" s="32"/>
      <c r="H250" s="32"/>
      <c r="I250" s="32"/>
      <c r="J250" s="32"/>
      <c r="K250" s="32"/>
      <c r="L250" s="34"/>
      <c r="M250" s="31">
        <v>2589</v>
      </c>
      <c r="N250" s="32"/>
      <c r="O250" s="32"/>
      <c r="P250" s="32"/>
      <c r="Q250" s="34"/>
      <c r="R250" s="104">
        <f t="shared" si="4"/>
        <v>14296</v>
      </c>
      <c r="S250" s="90"/>
      <c r="T250" s="91"/>
      <c r="U250" s="92"/>
    </row>
    <row r="251" spans="2:21" s="48" customFormat="1" ht="15.75">
      <c r="B251" s="95"/>
      <c r="C251" s="28"/>
      <c r="D251" s="29"/>
      <c r="E251" s="52" t="s">
        <v>54</v>
      </c>
      <c r="F251" s="31"/>
      <c r="G251" s="32"/>
      <c r="H251" s="32"/>
      <c r="I251" s="32"/>
      <c r="J251" s="32"/>
      <c r="K251" s="32"/>
      <c r="L251" s="32"/>
      <c r="M251" s="32"/>
      <c r="N251" s="32"/>
      <c r="O251" s="32"/>
      <c r="P251" s="32"/>
      <c r="Q251" s="34"/>
      <c r="R251" s="82">
        <f t="shared" si="4"/>
        <v>0</v>
      </c>
      <c r="S251" s="105"/>
      <c r="T251" s="106"/>
      <c r="U251" s="107"/>
    </row>
    <row r="252" spans="2:21" ht="18.75">
      <c r="B252" s="8" t="s">
        <v>230</v>
      </c>
      <c r="C252" s="49" t="s">
        <v>128</v>
      </c>
      <c r="D252" s="10"/>
      <c r="E252" s="10" t="s">
        <v>3</v>
      </c>
      <c r="F252" s="70">
        <f>K252+O252+U252</f>
        <v>2500</v>
      </c>
      <c r="G252" s="11"/>
      <c r="H252" s="12"/>
      <c r="I252" s="12"/>
      <c r="J252" s="10" t="s">
        <v>4</v>
      </c>
      <c r="K252" s="13">
        <f>SUM(R254:R255)</f>
        <v>1250</v>
      </c>
      <c r="L252" s="12"/>
      <c r="M252" s="14"/>
      <c r="N252" s="10" t="s">
        <v>5</v>
      </c>
      <c r="O252" s="13"/>
      <c r="P252" s="15"/>
      <c r="Q252" s="15"/>
      <c r="R252" s="11"/>
      <c r="S252" s="16" t="s">
        <v>6</v>
      </c>
      <c r="T252" s="17"/>
      <c r="U252" s="18">
        <f>U254</f>
        <v>1250</v>
      </c>
    </row>
    <row r="253" spans="2:21" s="48" customFormat="1" ht="15.75">
      <c r="B253" s="19" t="s">
        <v>43</v>
      </c>
      <c r="C253" s="22"/>
      <c r="D253" s="21"/>
      <c r="E253" s="22"/>
      <c r="F253" s="23" t="s">
        <v>8</v>
      </c>
      <c r="G253" s="23" t="s">
        <v>9</v>
      </c>
      <c r="H253" s="23" t="s">
        <v>10</v>
      </c>
      <c r="I253" s="23" t="s">
        <v>11</v>
      </c>
      <c r="J253" s="23" t="s">
        <v>12</v>
      </c>
      <c r="K253" s="23" t="s">
        <v>13</v>
      </c>
      <c r="L253" s="23" t="s">
        <v>14</v>
      </c>
      <c r="M253" s="23" t="s">
        <v>15</v>
      </c>
      <c r="N253" s="23" t="s">
        <v>16</v>
      </c>
      <c r="O253" s="23" t="s">
        <v>17</v>
      </c>
      <c r="P253" s="23" t="s">
        <v>18</v>
      </c>
      <c r="Q253" s="23" t="s">
        <v>19</v>
      </c>
      <c r="R253" s="80" t="s">
        <v>20</v>
      </c>
      <c r="S253" s="20"/>
      <c r="T253" s="25" t="s">
        <v>22</v>
      </c>
      <c r="U253" s="26" t="s">
        <v>23</v>
      </c>
    </row>
    <row r="254" spans="2:21" s="48" customFormat="1" ht="15.75">
      <c r="B254" s="19"/>
      <c r="C254" s="55"/>
      <c r="D254" s="137"/>
      <c r="E254" s="52" t="s">
        <v>231</v>
      </c>
      <c r="F254" s="53">
        <v>675</v>
      </c>
      <c r="G254" s="53"/>
      <c r="H254" s="53"/>
      <c r="I254" s="53"/>
      <c r="J254" s="53"/>
      <c r="K254" s="53"/>
      <c r="L254" s="53"/>
      <c r="M254" s="53"/>
      <c r="N254" s="53"/>
      <c r="O254" s="53"/>
      <c r="P254" s="53">
        <v>75</v>
      </c>
      <c r="Q254" s="53"/>
      <c r="R254" s="104">
        <f>SUM(F254:Q254)</f>
        <v>750</v>
      </c>
      <c r="S254" s="83" t="s">
        <v>232</v>
      </c>
      <c r="T254" s="37">
        <v>0.3</v>
      </c>
      <c r="U254" s="40">
        <v>1250</v>
      </c>
    </row>
    <row r="255" spans="2:21" s="48" customFormat="1" ht="15.75">
      <c r="B255" s="65"/>
      <c r="C255" s="62"/>
      <c r="D255" s="172"/>
      <c r="E255" s="66" t="s">
        <v>233</v>
      </c>
      <c r="F255" s="53">
        <v>450</v>
      </c>
      <c r="G255" s="53"/>
      <c r="H255" s="53"/>
      <c r="I255" s="53"/>
      <c r="J255" s="53"/>
      <c r="K255" s="53"/>
      <c r="L255" s="53"/>
      <c r="M255" s="53"/>
      <c r="N255" s="53"/>
      <c r="O255" s="53"/>
      <c r="P255" s="53">
        <v>50</v>
      </c>
      <c r="Q255" s="53"/>
      <c r="R255" s="35">
        <f>SUM(F255:Q255)</f>
        <v>500</v>
      </c>
      <c r="S255" s="154"/>
      <c r="T255" s="68"/>
      <c r="U255" s="46"/>
    </row>
    <row r="256" ht="15.75">
      <c r="B256" s="233" t="s">
        <v>234</v>
      </c>
    </row>
    <row r="257" ht="15.75">
      <c r="B257" s="64"/>
    </row>
  </sheetData>
  <mergeCells count="246">
    <mergeCell ref="N164:Q164"/>
    <mergeCell ref="U5:U7"/>
    <mergeCell ref="U43:U45"/>
    <mergeCell ref="F244:I244"/>
    <mergeCell ref="J244:M244"/>
    <mergeCell ref="F242:Q242"/>
    <mergeCell ref="F5:N5"/>
    <mergeCell ref="F58:Q58"/>
    <mergeCell ref="G68:Q68"/>
    <mergeCell ref="G69:Q69"/>
    <mergeCell ref="F236:Q236"/>
    <mergeCell ref="G72:Q72"/>
    <mergeCell ref="G73:Q73"/>
    <mergeCell ref="F137:Q137"/>
    <mergeCell ref="F232:Q232"/>
    <mergeCell ref="L120:N120"/>
    <mergeCell ref="O112:Q112"/>
    <mergeCell ref="O108:Q108"/>
    <mergeCell ref="I111:K111"/>
    <mergeCell ref="L111:N111"/>
    <mergeCell ref="O111:Q111"/>
    <mergeCell ref="N244:Q244"/>
    <mergeCell ref="F233:Q233"/>
    <mergeCell ref="S240:U251"/>
    <mergeCell ref="F248:I248"/>
    <mergeCell ref="J248:M248"/>
    <mergeCell ref="N248:Q248"/>
    <mergeCell ref="F249:H249"/>
    <mergeCell ref="I249:K249"/>
    <mergeCell ref="L249:Q249"/>
    <mergeCell ref="M250:Q250"/>
    <mergeCell ref="F247:I247"/>
    <mergeCell ref="J247:M247"/>
    <mergeCell ref="N247:Q247"/>
    <mergeCell ref="N31:Q31"/>
    <mergeCell ref="F118:H118"/>
    <mergeCell ref="I121:K121"/>
    <mergeCell ref="I120:K120"/>
    <mergeCell ref="O120:Q120"/>
    <mergeCell ref="L121:N121"/>
    <mergeCell ref="O121:Q121"/>
    <mergeCell ref="F110:H110"/>
    <mergeCell ref="I110:K110"/>
    <mergeCell ref="F111:H111"/>
    <mergeCell ref="U183:U187"/>
    <mergeCell ref="F175:K175"/>
    <mergeCell ref="T175:T177"/>
    <mergeCell ref="U175:U180"/>
    <mergeCell ref="L175:Q175"/>
    <mergeCell ref="F120:H120"/>
    <mergeCell ref="F121:H121"/>
    <mergeCell ref="I118:K118"/>
    <mergeCell ref="L114:N114"/>
    <mergeCell ref="I114:K114"/>
    <mergeCell ref="O117:Q117"/>
    <mergeCell ref="L118:N118"/>
    <mergeCell ref="O118:Q118"/>
    <mergeCell ref="F113:H113"/>
    <mergeCell ref="O114:Q114"/>
    <mergeCell ref="I113:K113"/>
    <mergeCell ref="O113:Q113"/>
    <mergeCell ref="F128:Q128"/>
    <mergeCell ref="F134:H134"/>
    <mergeCell ref="I135:M135"/>
    <mergeCell ref="N135:Q135"/>
    <mergeCell ref="F133:H133"/>
    <mergeCell ref="N133:Q133"/>
    <mergeCell ref="F255:O255"/>
    <mergeCell ref="P255:Q255"/>
    <mergeCell ref="F190:Q190"/>
    <mergeCell ref="G200:Q200"/>
    <mergeCell ref="F221:Q221"/>
    <mergeCell ref="N243:Q243"/>
    <mergeCell ref="P254:Q254"/>
    <mergeCell ref="F229:Q229"/>
    <mergeCell ref="F231:Q231"/>
    <mergeCell ref="F250:L250"/>
    <mergeCell ref="S2:U2"/>
    <mergeCell ref="F61:Q61"/>
    <mergeCell ref="L97:N97"/>
    <mergeCell ref="O97:Q97"/>
    <mergeCell ref="F57:H57"/>
    <mergeCell ref="F55:H55"/>
    <mergeCell ref="B2:R2"/>
    <mergeCell ref="N32:Q32"/>
    <mergeCell ref="F32:I32"/>
    <mergeCell ref="S26:U37"/>
    <mergeCell ref="I105:K105"/>
    <mergeCell ref="F108:H108"/>
    <mergeCell ref="F106:O106"/>
    <mergeCell ref="O105:Q105"/>
    <mergeCell ref="P107:Q107"/>
    <mergeCell ref="F107:O107"/>
    <mergeCell ref="I108:K108"/>
    <mergeCell ref="F105:H105"/>
    <mergeCell ref="L105:N105"/>
    <mergeCell ref="F109:H109"/>
    <mergeCell ref="I109:K109"/>
    <mergeCell ref="L108:N108"/>
    <mergeCell ref="L109:N109"/>
    <mergeCell ref="L110:N110"/>
    <mergeCell ref="O109:Q109"/>
    <mergeCell ref="O110:Q110"/>
    <mergeCell ref="P106:Q106"/>
    <mergeCell ref="L112:N112"/>
    <mergeCell ref="F117:H117"/>
    <mergeCell ref="I117:K117"/>
    <mergeCell ref="F114:H114"/>
    <mergeCell ref="L117:N117"/>
    <mergeCell ref="F112:H112"/>
    <mergeCell ref="I112:K112"/>
    <mergeCell ref="L113:N113"/>
    <mergeCell ref="F254:O254"/>
    <mergeCell ref="G243:I243"/>
    <mergeCell ref="J243:M243"/>
    <mergeCell ref="F245:I245"/>
    <mergeCell ref="J245:M245"/>
    <mergeCell ref="N245:Q245"/>
    <mergeCell ref="F246:I246"/>
    <mergeCell ref="J246:M246"/>
    <mergeCell ref="N246:Q246"/>
    <mergeCell ref="F251:Q251"/>
    <mergeCell ref="I57:M57"/>
    <mergeCell ref="I55:M55"/>
    <mergeCell ref="N33:Q33"/>
    <mergeCell ref="F37:Q37"/>
    <mergeCell ref="N57:Q57"/>
    <mergeCell ref="N54:Q54"/>
    <mergeCell ref="I56:M56"/>
    <mergeCell ref="N51:Q51"/>
    <mergeCell ref="N52:Q52"/>
    <mergeCell ref="I52:M52"/>
    <mergeCell ref="N55:Q55"/>
    <mergeCell ref="I51:M51"/>
    <mergeCell ref="I54:M54"/>
    <mergeCell ref="F51:H51"/>
    <mergeCell ref="N56:Q56"/>
    <mergeCell ref="F56:H56"/>
    <mergeCell ref="N34:Q34"/>
    <mergeCell ref="N48:Q48"/>
    <mergeCell ref="I50:M50"/>
    <mergeCell ref="F40:Q40"/>
    <mergeCell ref="I49:M49"/>
    <mergeCell ref="N49:Q49"/>
    <mergeCell ref="L35:Q35"/>
    <mergeCell ref="F50:H50"/>
    <mergeCell ref="M36:Q36"/>
    <mergeCell ref="I35:K35"/>
    <mergeCell ref="F35:H35"/>
    <mergeCell ref="I48:M48"/>
    <mergeCell ref="O43:Q43"/>
    <mergeCell ref="F48:H48"/>
    <mergeCell ref="F43:N43"/>
    <mergeCell ref="F85:Q85"/>
    <mergeCell ref="F101:H101"/>
    <mergeCell ref="F102:H102"/>
    <mergeCell ref="I97:K97"/>
    <mergeCell ref="L100:N100"/>
    <mergeCell ref="O100:Q100"/>
    <mergeCell ref="J94:Q94"/>
    <mergeCell ref="F89:Q89"/>
    <mergeCell ref="F195:H195"/>
    <mergeCell ref="I195:Q195"/>
    <mergeCell ref="F194:H194"/>
    <mergeCell ref="I194:Q194"/>
    <mergeCell ref="O104:Q104"/>
    <mergeCell ref="O101:Q101"/>
    <mergeCell ref="O102:Q102"/>
    <mergeCell ref="I101:K101"/>
    <mergeCell ref="L101:N101"/>
    <mergeCell ref="L102:N102"/>
    <mergeCell ref="L104:N104"/>
    <mergeCell ref="I104:K104"/>
    <mergeCell ref="I102:K102"/>
    <mergeCell ref="N138:Q138"/>
    <mergeCell ref="I138:M138"/>
    <mergeCell ref="F139:H139"/>
    <mergeCell ref="I133:M133"/>
    <mergeCell ref="F138:H138"/>
    <mergeCell ref="I134:M134"/>
    <mergeCell ref="N134:Q134"/>
    <mergeCell ref="I139:M139"/>
    <mergeCell ref="N139:Q139"/>
    <mergeCell ref="F135:H135"/>
    <mergeCell ref="F104:H104"/>
    <mergeCell ref="F100:H100"/>
    <mergeCell ref="F97:H97"/>
    <mergeCell ref="I100:K100"/>
    <mergeCell ref="F49:H49"/>
    <mergeCell ref="F52:H52"/>
    <mergeCell ref="F54:H54"/>
    <mergeCell ref="F24:O24"/>
    <mergeCell ref="G29:I29"/>
    <mergeCell ref="F36:L36"/>
    <mergeCell ref="J29:M29"/>
    <mergeCell ref="F28:Q28"/>
    <mergeCell ref="F30:I30"/>
    <mergeCell ref="N50:Q50"/>
    <mergeCell ref="F15:K15"/>
    <mergeCell ref="L15:Q15"/>
    <mergeCell ref="F14:K14"/>
    <mergeCell ref="L14:Q14"/>
    <mergeCell ref="F17:K17"/>
    <mergeCell ref="L17:Q17"/>
    <mergeCell ref="P21:Q21"/>
    <mergeCell ref="P23:Q23"/>
    <mergeCell ref="F23:O23"/>
    <mergeCell ref="P5:Q5"/>
    <mergeCell ref="L10:Q10"/>
    <mergeCell ref="F11:K11"/>
    <mergeCell ref="L11:Q11"/>
    <mergeCell ref="F10:K10"/>
    <mergeCell ref="P24:Q24"/>
    <mergeCell ref="F21:O21"/>
    <mergeCell ref="F18:K18"/>
    <mergeCell ref="L18:Q18"/>
    <mergeCell ref="N29:Q29"/>
    <mergeCell ref="F34:I34"/>
    <mergeCell ref="J34:M34"/>
    <mergeCell ref="J32:M32"/>
    <mergeCell ref="N30:Q30"/>
    <mergeCell ref="J30:M30"/>
    <mergeCell ref="F31:I31"/>
    <mergeCell ref="J31:M31"/>
    <mergeCell ref="F33:I33"/>
    <mergeCell ref="J33:M33"/>
    <mergeCell ref="F27:I27"/>
    <mergeCell ref="J27:M27"/>
    <mergeCell ref="N27:Q27"/>
    <mergeCell ref="F241:I241"/>
    <mergeCell ref="J241:M241"/>
    <mergeCell ref="N241:Q241"/>
    <mergeCell ref="F145:G145"/>
    <mergeCell ref="H145:I145"/>
    <mergeCell ref="J145:L145"/>
    <mergeCell ref="N145:Q145"/>
    <mergeCell ref="F167:Q167"/>
    <mergeCell ref="F238:Q238"/>
    <mergeCell ref="F183:K183"/>
    <mergeCell ref="L183:Q183"/>
    <mergeCell ref="F184:K184"/>
    <mergeCell ref="L184:Q184"/>
    <mergeCell ref="F225:Q225"/>
    <mergeCell ref="G205:Q205"/>
    <mergeCell ref="G201:Q201"/>
    <mergeCell ref="G204:Q204"/>
  </mergeCells>
  <printOptions/>
  <pageMargins left="0.24" right="0.75" top="0.18" bottom="0.1" header="0.17" footer="0"/>
  <pageSetup fitToHeight="0" fitToWidth="1" horizontalDpi="600" verticalDpi="600" orientation="landscape" scale="39" r:id="rId1"/>
  <headerFooter alignWithMargins="0">
    <oddFooter>&amp;LMaxMontoya/2003&amp;C&amp;P&amp;Rmaxm@subpesca.cl</oddFooter>
  </headerFooter>
  <rowBreaks count="2" manualBreakCount="2">
    <brk id="86" min="1" max="20" man="1"/>
    <brk id="170" min="1"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Subsecretaria de Pesca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Max Montoya</dc:creator>
  <cp:keywords/>
  <dc:description/>
  <cp:lastModifiedBy>Max Montoya</cp:lastModifiedBy>
  <dcterms:created xsi:type="dcterms:W3CDTF">2005-06-06T16:59:23Z</dcterms:created>
  <dcterms:modified xsi:type="dcterms:W3CDTF">2005-06-06T16:59:59Z</dcterms:modified>
  <cp:category/>
  <cp:version/>
  <cp:contentType/>
  <cp:contentStatus/>
</cp:coreProperties>
</file>